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75 - CR 44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6" i="4689" l="1"/>
  <c r="J33" i="4689"/>
  <c r="Z23" i="4688" s="1"/>
  <c r="J30" i="4689"/>
  <c r="J34" i="4689"/>
  <c r="J32" i="4689"/>
  <c r="J28" i="4689"/>
  <c r="D23" i="4688" s="1"/>
  <c r="J24" i="4689"/>
  <c r="Z19" i="4688" s="1"/>
  <c r="J26" i="4689"/>
  <c r="AK19" i="4688" s="1"/>
  <c r="J20" i="4689"/>
  <c r="G19" i="4688" s="1"/>
  <c r="J16" i="4689"/>
  <c r="J14" i="4689"/>
  <c r="J10" i="4689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3" i="4688"/>
  <c r="J29" i="4689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W30" i="4688"/>
  <c r="BL20" i="4688" s="1"/>
  <c r="V30" i="4688"/>
  <c r="BK20" i="4688" s="1"/>
  <c r="R30" i="4688"/>
  <c r="BG20" i="4688" s="1"/>
  <c r="Z30" i="4688"/>
  <c r="BO20" i="4688" s="1"/>
  <c r="AA30" i="4688"/>
  <c r="BP20" i="4688" s="1"/>
  <c r="S30" i="4688"/>
  <c r="BH20" i="4688" s="1"/>
  <c r="U23" i="4678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<sst xmlns="http://schemas.openxmlformats.org/spreadsheetml/2006/main" count="621" uniqueCount="154">
  <si>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</si>
  <si>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</si>
  <si>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</si>
  <si>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</si>
  <si>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</si>
  <si>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</si>
  <si>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</si>
  <si>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</si>
  <si>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</si>
  <si>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</si>
  <si>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</si>
  <si>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</si>
  <si>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</si>
  <si>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</si>
  <si>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</si>
  <si>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</si>
  <si>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</si>
  <si>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</si>
  <si>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</si>
  <si>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</si>
  <si>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</si>
  <si>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</si>
  <si>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</si>
  <si>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</si>
  <si>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</si>
  <si>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</si>
  <si>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</si>
  <si>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</si>
  <si>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</si>
  <si>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</si>
  <si>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</si>
  <si>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</si>
  <si>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</si>
  <si>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</si>
  <si>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</si>
  <si>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</si>
  <si>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</si>
  <si>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</si>
  <si>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</si>
  <si>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</si>
  <si>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</si>
  <si>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</si>
  <si>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</si>
  <si>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</si>
  <si>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</si>
  <si>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</si>
  <si>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</si>
  <si>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</si>
  <si>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</si>
  <si>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</si>
  <si>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</si>
  <si>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</si>
  <si>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</si>
  <si>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</si>
  <si>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</si>
  <si>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</si>
  <si>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</si>
  <si>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</si>
  <si>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</si>
  <si>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</si>
  <si>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</si>
  <si>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</si>
  <si>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</si>
  <si>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</si>
  <si>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</si>
  <si>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</si>
  <si>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</si>
  <si>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</si>
  <si>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</si>
  <si>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</si>
  <si>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</si>
  <si>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</si>
  <si>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</si>
  <si>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</si>
  <si>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</si>
  <si>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</si>
  <si>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</si>
  <si>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</si>
  <si>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</si>
  <si>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</si>
  <si>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</si>
  <si>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</si>
  <si>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</si>
  <si>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</si>
  <si>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</si>
  <si>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</si>
  <si>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</si>
  <si>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</si>
  <si>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</si>
  <si>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</si>
  <si>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</si>
  <si>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</si>
  <si>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</si>
  <si>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</si>
  <si>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</si>
  <si>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</si>
  <si>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</si>
  <si>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</si>
  <si>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</si>
  <si>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</si>
  <si>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</si>
  <si>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</si>
  <si>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</si>
  <si>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</si>
  <si>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</si>
  <si>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</si>
  <si>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</si>
  <si>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</si>
  <si>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</si>
  <si>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</si>
  <si>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</si>
  <si>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</si>
  <si>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</si>
  <si>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</si>
  <si>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</si>
  <si>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</si>
  <si>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</si>
  <si>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</si>
  <si>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</si>
  <si>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</si>
  <si>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</si>
  <si>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</si>
  <si>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</si>
  <si>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</si>
  <si>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</si>
  <si>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</si>
  <si>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</si>
  <si>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</si>
  <si>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</si>
  <si>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</si>
  <si>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</si>
  <si>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</si>
  <si>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</si>
  <si>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</si>
  <si>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</si>
  <si>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</si>
  <si>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</si>
  <si>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</si>
  <si>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</si>
  <si>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</si>
  <si>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</si>
  <si>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</si>
  <si>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</si>
  <si>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</si>
  <si>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</si>
  <si>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</si>
  <si>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</si>
  <si>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</si>
  <si>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</si>
  <si>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75 - CR 44</t>
  </si>
  <si>
    <t>IVAN FONSECA</t>
  </si>
  <si>
    <t>16:00  17:00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</si>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</sst>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26.5</c:v>
                </c:pt>
                <c:pt idx="1">
                  <c:v>29</c:v>
                </c:pt>
                <c:pt idx="2">
                  <c:v>42</c:v>
                </c:pt>
                <c:pt idx="3">
                  <c:v>38.5</c:v>
                </c:pt>
                <c:pt idx="4">
                  <c:v>35.5</c:v>
                </c:pt>
                <c:pt idx="5">
                  <c:v>41.5</c:v>
                </c:pt>
                <c:pt idx="6">
                  <c:v>40.5</c:v>
                </c:pt>
                <c:pt idx="7">
                  <c:v>80</c:v>
                </c:pt>
                <c:pt idx="8">
                  <c:v>57.5</c:v>
                </c:pt>
                <c:pt idx="9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284520"/>
        <c:axId val="351515600"/>
      </c:barChart>
      <c:catAx>
        <c:axId val="35028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51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28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339</c:v>
                </c:pt>
                <c:pt idx="1">
                  <c:v>451.5</c:v>
                </c:pt>
                <c:pt idx="2">
                  <c:v>479.5</c:v>
                </c:pt>
                <c:pt idx="3">
                  <c:v>494</c:v>
                </c:pt>
                <c:pt idx="4">
                  <c:v>456.5</c:v>
                </c:pt>
                <c:pt idx="5">
                  <c:v>441.5</c:v>
                </c:pt>
                <c:pt idx="6">
                  <c:v>397</c:v>
                </c:pt>
                <c:pt idx="7">
                  <c:v>483.5</c:v>
                </c:pt>
                <c:pt idx="8">
                  <c:v>430</c:v>
                </c:pt>
                <c:pt idx="9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06064"/>
        <c:axId val="352008024"/>
      </c:barChart>
      <c:catAx>
        <c:axId val="35200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8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08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431.5</c:v>
                </c:pt>
                <c:pt idx="1">
                  <c:v>477.5</c:v>
                </c:pt>
                <c:pt idx="2">
                  <c:v>470.5</c:v>
                </c:pt>
                <c:pt idx="3">
                  <c:v>408.5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07632"/>
        <c:axId val="353236264"/>
      </c:barChart>
      <c:catAx>
        <c:axId val="35200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3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3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430.5</c:v>
                </c:pt>
                <c:pt idx="1">
                  <c:v>441</c:v>
                </c:pt>
                <c:pt idx="2">
                  <c:v>417.5</c:v>
                </c:pt>
                <c:pt idx="3">
                  <c:v>503</c:v>
                </c:pt>
                <c:pt idx="4">
                  <c:v>436.5</c:v>
                </c:pt>
                <c:pt idx="5">
                  <c:v>444</c:v>
                </c:pt>
                <c:pt idx="6">
                  <c:v>456.5</c:v>
                </c:pt>
                <c:pt idx="7">
                  <c:v>427</c:v>
                </c:pt>
                <c:pt idx="8">
                  <c:v>422.5</c:v>
                </c:pt>
                <c:pt idx="9">
                  <c:v>364</c:v>
                </c:pt>
                <c:pt idx="10">
                  <c:v>359.5</c:v>
                </c:pt>
                <c:pt idx="11">
                  <c:v>436.5</c:v>
                </c:pt>
                <c:pt idx="12">
                  <c:v>442</c:v>
                </c:pt>
                <c:pt idx="13">
                  <c:v>458</c:v>
                </c:pt>
                <c:pt idx="14">
                  <c:v>472</c:v>
                </c:pt>
                <c:pt idx="15">
                  <c:v>382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35480"/>
        <c:axId val="353235088"/>
      </c:barChart>
      <c:catAx>
        <c:axId val="353235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3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3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3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136</c:v>
                </c:pt>
                <c:pt idx="4">
                  <c:v>145</c:v>
                </c:pt>
                <c:pt idx="5">
                  <c:v>157.5</c:v>
                </c:pt>
                <c:pt idx="6">
                  <c:v>156</c:v>
                </c:pt>
                <c:pt idx="7">
                  <c:v>197.5</c:v>
                </c:pt>
                <c:pt idx="8">
                  <c:v>219.5</c:v>
                </c:pt>
                <c:pt idx="9">
                  <c:v>260</c:v>
                </c:pt>
                <c:pt idx="13">
                  <c:v>228.5</c:v>
                </c:pt>
                <c:pt idx="14">
                  <c:v>290</c:v>
                </c:pt>
                <c:pt idx="15">
                  <c:v>334</c:v>
                </c:pt>
                <c:pt idx="16">
                  <c:v>369.5</c:v>
                </c:pt>
                <c:pt idx="17">
                  <c:v>365.5</c:v>
                </c:pt>
                <c:pt idx="18">
                  <c:v>336.5</c:v>
                </c:pt>
                <c:pt idx="19">
                  <c:v>312.5</c:v>
                </c:pt>
                <c:pt idx="20">
                  <c:v>272.5</c:v>
                </c:pt>
                <c:pt idx="21">
                  <c:v>232.5</c:v>
                </c:pt>
                <c:pt idx="22">
                  <c:v>216.5</c:v>
                </c:pt>
                <c:pt idx="23">
                  <c:v>207</c:v>
                </c:pt>
                <c:pt idx="24">
                  <c:v>227.5</c:v>
                </c:pt>
                <c:pt idx="25">
                  <c:v>248.5</c:v>
                </c:pt>
                <c:pt idx="29">
                  <c:v>325</c:v>
                </c:pt>
                <c:pt idx="30">
                  <c:v>246.5</c:v>
                </c:pt>
                <c:pt idx="31">
                  <c:v>156</c:v>
                </c:pt>
                <c:pt idx="32">
                  <c:v>76.5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435</c:v>
                </c:pt>
                <c:pt idx="4">
                  <c:v>423</c:v>
                </c:pt>
                <c:pt idx="5">
                  <c:v>363</c:v>
                </c:pt>
                <c:pt idx="6">
                  <c:v>318</c:v>
                </c:pt>
                <c:pt idx="7">
                  <c:v>314</c:v>
                </c:pt>
                <c:pt idx="8">
                  <c:v>316</c:v>
                </c:pt>
                <c:pt idx="9">
                  <c:v>311</c:v>
                </c:pt>
                <c:pt idx="13">
                  <c:v>305</c:v>
                </c:pt>
                <c:pt idx="14">
                  <c:v>301.5</c:v>
                </c:pt>
                <c:pt idx="15">
                  <c:v>276</c:v>
                </c:pt>
                <c:pt idx="16">
                  <c:v>263</c:v>
                </c:pt>
                <c:pt idx="17">
                  <c:v>243</c:v>
                </c:pt>
                <c:pt idx="18">
                  <c:v>223</c:v>
                </c:pt>
                <c:pt idx="19">
                  <c:v>201</c:v>
                </c:pt>
                <c:pt idx="20">
                  <c:v>220.5</c:v>
                </c:pt>
                <c:pt idx="21">
                  <c:v>255.5</c:v>
                </c:pt>
                <c:pt idx="22">
                  <c:v>276.5</c:v>
                </c:pt>
                <c:pt idx="23">
                  <c:v>303</c:v>
                </c:pt>
                <c:pt idx="24">
                  <c:v>293.5</c:v>
                </c:pt>
                <c:pt idx="25">
                  <c:v>274</c:v>
                </c:pt>
                <c:pt idx="29">
                  <c:v>302</c:v>
                </c:pt>
                <c:pt idx="30">
                  <c:v>250</c:v>
                </c:pt>
                <c:pt idx="31">
                  <c:v>174.5</c:v>
                </c:pt>
                <c:pt idx="32">
                  <c:v>78.5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1193</c:v>
                </c:pt>
                <c:pt idx="4">
                  <c:v>1313.5</c:v>
                </c:pt>
                <c:pt idx="5">
                  <c:v>1351</c:v>
                </c:pt>
                <c:pt idx="6">
                  <c:v>1315</c:v>
                </c:pt>
                <c:pt idx="7">
                  <c:v>1267</c:v>
                </c:pt>
                <c:pt idx="8">
                  <c:v>1216.5</c:v>
                </c:pt>
                <c:pt idx="9">
                  <c:v>1246.5</c:v>
                </c:pt>
                <c:pt idx="13">
                  <c:v>1258.5</c:v>
                </c:pt>
                <c:pt idx="14">
                  <c:v>1206.5</c:v>
                </c:pt>
                <c:pt idx="15">
                  <c:v>1191</c:v>
                </c:pt>
                <c:pt idx="16">
                  <c:v>1207.5</c:v>
                </c:pt>
                <c:pt idx="17">
                  <c:v>1155.5</c:v>
                </c:pt>
                <c:pt idx="18">
                  <c:v>1190.5</c:v>
                </c:pt>
                <c:pt idx="19">
                  <c:v>1156.5</c:v>
                </c:pt>
                <c:pt idx="20">
                  <c:v>1080</c:v>
                </c:pt>
                <c:pt idx="21">
                  <c:v>1094.5</c:v>
                </c:pt>
                <c:pt idx="22">
                  <c:v>1109</c:v>
                </c:pt>
                <c:pt idx="23">
                  <c:v>1186</c:v>
                </c:pt>
                <c:pt idx="24">
                  <c:v>1287.5</c:v>
                </c:pt>
                <c:pt idx="25">
                  <c:v>1231.5</c:v>
                </c:pt>
                <c:pt idx="29">
                  <c:v>1161</c:v>
                </c:pt>
                <c:pt idx="30">
                  <c:v>860</c:v>
                </c:pt>
                <c:pt idx="31">
                  <c:v>548.5</c:v>
                </c:pt>
                <c:pt idx="32">
                  <c:v>253.5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1764</c:v>
                </c:pt>
                <c:pt idx="4">
                  <c:v>1881.5</c:v>
                </c:pt>
                <c:pt idx="5">
                  <c:v>1871.5</c:v>
                </c:pt>
                <c:pt idx="6">
                  <c:v>1789</c:v>
                </c:pt>
                <c:pt idx="7">
                  <c:v>1778.5</c:v>
                </c:pt>
                <c:pt idx="8">
                  <c:v>1752</c:v>
                </c:pt>
                <c:pt idx="9">
                  <c:v>1817.5</c:v>
                </c:pt>
                <c:pt idx="13">
                  <c:v>1792</c:v>
                </c:pt>
                <c:pt idx="14">
                  <c:v>1798</c:v>
                </c:pt>
                <c:pt idx="15">
                  <c:v>1801</c:v>
                </c:pt>
                <c:pt idx="16">
                  <c:v>1840</c:v>
                </c:pt>
                <c:pt idx="17">
                  <c:v>1764</c:v>
                </c:pt>
                <c:pt idx="18">
                  <c:v>1750</c:v>
                </c:pt>
                <c:pt idx="19">
                  <c:v>1670</c:v>
                </c:pt>
                <c:pt idx="20">
                  <c:v>1573</c:v>
                </c:pt>
                <c:pt idx="21">
                  <c:v>1582.5</c:v>
                </c:pt>
                <c:pt idx="22">
                  <c:v>1602</c:v>
                </c:pt>
                <c:pt idx="23">
                  <c:v>1696</c:v>
                </c:pt>
                <c:pt idx="24">
                  <c:v>1808.5</c:v>
                </c:pt>
                <c:pt idx="25">
                  <c:v>1754</c:v>
                </c:pt>
                <c:pt idx="29">
                  <c:v>1788</c:v>
                </c:pt>
                <c:pt idx="30">
                  <c:v>1356.5</c:v>
                </c:pt>
                <c:pt idx="31">
                  <c:v>879</c:v>
                </c:pt>
                <c:pt idx="32">
                  <c:v>408.5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237048"/>
        <c:axId val="353237440"/>
      </c:lineChart>
      <c:catAx>
        <c:axId val="353237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23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37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237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47.5</c:v>
                </c:pt>
                <c:pt idx="1">
                  <c:v>42.5</c:v>
                </c:pt>
                <c:pt idx="2">
                  <c:v>46</c:v>
                </c:pt>
                <c:pt idx="3">
                  <c:v>92.5</c:v>
                </c:pt>
                <c:pt idx="4">
                  <c:v>109</c:v>
                </c:pt>
                <c:pt idx="5">
                  <c:v>86.5</c:v>
                </c:pt>
                <c:pt idx="6">
                  <c:v>81.5</c:v>
                </c:pt>
                <c:pt idx="7">
                  <c:v>88.5</c:v>
                </c:pt>
                <c:pt idx="8">
                  <c:v>80</c:v>
                </c:pt>
                <c:pt idx="9">
                  <c:v>62.5</c:v>
                </c:pt>
                <c:pt idx="10">
                  <c:v>41.5</c:v>
                </c:pt>
                <c:pt idx="11">
                  <c:v>48.5</c:v>
                </c:pt>
                <c:pt idx="12">
                  <c:v>64</c:v>
                </c:pt>
                <c:pt idx="13">
                  <c:v>53</c:v>
                </c:pt>
                <c:pt idx="14">
                  <c:v>62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514816"/>
        <c:axId val="351515992"/>
      </c:barChart>
      <c:catAx>
        <c:axId val="35151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515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78.5</c:v>
                </c:pt>
                <c:pt idx="1">
                  <c:v>90.5</c:v>
                </c:pt>
                <c:pt idx="2">
                  <c:v>79.5</c:v>
                </c:pt>
                <c:pt idx="3">
                  <c:v>76.5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514424"/>
        <c:axId val="351515208"/>
      </c:barChart>
      <c:catAx>
        <c:axId val="35151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51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88.5</c:v>
                </c:pt>
                <c:pt idx="1">
                  <c:v>137</c:v>
                </c:pt>
                <c:pt idx="2">
                  <c:v>117</c:v>
                </c:pt>
                <c:pt idx="3">
                  <c:v>92.5</c:v>
                </c:pt>
                <c:pt idx="4">
                  <c:v>76.5</c:v>
                </c:pt>
                <c:pt idx="5">
                  <c:v>77</c:v>
                </c:pt>
                <c:pt idx="6">
                  <c:v>72</c:v>
                </c:pt>
                <c:pt idx="7">
                  <c:v>88.5</c:v>
                </c:pt>
                <c:pt idx="8">
                  <c:v>78.5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512856"/>
        <c:axId val="351514032"/>
      </c:barChart>
      <c:catAx>
        <c:axId val="351512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51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2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52</c:v>
                </c:pt>
                <c:pt idx="1">
                  <c:v>75.5</c:v>
                </c:pt>
                <c:pt idx="2">
                  <c:v>96</c:v>
                </c:pt>
                <c:pt idx="3">
                  <c:v>78.5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08416"/>
        <c:axId val="352007240"/>
      </c:barChart>
      <c:catAx>
        <c:axId val="35200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07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73.5</c:v>
                </c:pt>
                <c:pt idx="1">
                  <c:v>91</c:v>
                </c:pt>
                <c:pt idx="2">
                  <c:v>71.5</c:v>
                </c:pt>
                <c:pt idx="3">
                  <c:v>69</c:v>
                </c:pt>
                <c:pt idx="4">
                  <c:v>70</c:v>
                </c:pt>
                <c:pt idx="5">
                  <c:v>65.5</c:v>
                </c:pt>
                <c:pt idx="6">
                  <c:v>58.5</c:v>
                </c:pt>
                <c:pt idx="7">
                  <c:v>49</c:v>
                </c:pt>
                <c:pt idx="8">
                  <c:v>50</c:v>
                </c:pt>
                <c:pt idx="9">
                  <c:v>43.5</c:v>
                </c:pt>
                <c:pt idx="10">
                  <c:v>78</c:v>
                </c:pt>
                <c:pt idx="11">
                  <c:v>84</c:v>
                </c:pt>
                <c:pt idx="12">
                  <c:v>71</c:v>
                </c:pt>
                <c:pt idx="13">
                  <c:v>70</c:v>
                </c:pt>
                <c:pt idx="14">
                  <c:v>68.5</c:v>
                </c:pt>
                <c:pt idx="15">
                  <c:v>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02928"/>
        <c:axId val="352001752"/>
      </c:barChart>
      <c:catAx>
        <c:axId val="35200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0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224</c:v>
                </c:pt>
                <c:pt idx="1">
                  <c:v>285.5</c:v>
                </c:pt>
                <c:pt idx="2">
                  <c:v>320.5</c:v>
                </c:pt>
                <c:pt idx="3">
                  <c:v>363</c:v>
                </c:pt>
                <c:pt idx="4">
                  <c:v>344.5</c:v>
                </c:pt>
                <c:pt idx="5">
                  <c:v>323</c:v>
                </c:pt>
                <c:pt idx="6">
                  <c:v>284.5</c:v>
                </c:pt>
                <c:pt idx="7">
                  <c:v>315</c:v>
                </c:pt>
                <c:pt idx="8">
                  <c:v>294</c:v>
                </c:pt>
                <c:pt idx="9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09200"/>
        <c:axId val="352004104"/>
      </c:barChart>
      <c:catAx>
        <c:axId val="35200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0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301</c:v>
                </c:pt>
                <c:pt idx="1">
                  <c:v>311.5</c:v>
                </c:pt>
                <c:pt idx="2">
                  <c:v>295</c:v>
                </c:pt>
                <c:pt idx="3">
                  <c:v>253.5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05672"/>
        <c:axId val="352002536"/>
      </c:barChart>
      <c:catAx>
        <c:axId val="35200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0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309.5</c:v>
                </c:pt>
                <c:pt idx="1">
                  <c:v>307.5</c:v>
                </c:pt>
                <c:pt idx="2">
                  <c:v>300</c:v>
                </c:pt>
                <c:pt idx="3">
                  <c:v>341.5</c:v>
                </c:pt>
                <c:pt idx="4">
                  <c:v>257.5</c:v>
                </c:pt>
                <c:pt idx="5">
                  <c:v>292</c:v>
                </c:pt>
                <c:pt idx="6">
                  <c:v>316.5</c:v>
                </c:pt>
                <c:pt idx="7">
                  <c:v>289.5</c:v>
                </c:pt>
                <c:pt idx="8">
                  <c:v>292.5</c:v>
                </c:pt>
                <c:pt idx="9">
                  <c:v>258</c:v>
                </c:pt>
                <c:pt idx="10">
                  <c:v>240</c:v>
                </c:pt>
                <c:pt idx="11">
                  <c:v>304</c:v>
                </c:pt>
                <c:pt idx="12">
                  <c:v>307</c:v>
                </c:pt>
                <c:pt idx="13">
                  <c:v>335</c:v>
                </c:pt>
                <c:pt idx="14">
                  <c:v>341.5</c:v>
                </c:pt>
                <c:pt idx="15">
                  <c:v>248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03320"/>
        <c:axId val="352005280"/>
      </c:barChart>
      <c:catAx>
        <c:axId val="35200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0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0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>
        <v>7544</v>
      </c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44144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5</v>
      </c>
      <c r="C10" s="46">
        <v>24</v>
      </c>
      <c r="D10" s="46">
        <v>0</v>
      </c>
      <c r="E10" s="46">
        <v>0</v>
      </c>
      <c r="F10" s="6">
        <f t="shared" ref="F10:F22" si="0">B10*0.5+C10*1+D10*2+E10*2.5</f>
        <v>26.5</v>
      </c>
      <c r="G10" s="2"/>
      <c r="H10" s="19" t="s">
        <v>4</v>
      </c>
      <c r="I10" s="46">
        <v>30</v>
      </c>
      <c r="J10" s="46">
        <v>75</v>
      </c>
      <c r="K10" s="46">
        <v>0</v>
      </c>
      <c r="L10" s="46">
        <v>1</v>
      </c>
      <c r="M10" s="6">
        <f t="shared" ref="M10:M22" si="1">I10*0.5+J10*1+K10*2+L10*2.5</f>
        <v>92.5</v>
      </c>
      <c r="N10" s="9">
        <f>F20+F21+F22+M10</f>
        <v>228.5</v>
      </c>
      <c r="O10" s="19" t="s">
        <v>43</v>
      </c>
      <c r="P10" s="46">
        <v>21</v>
      </c>
      <c r="Q10" s="46">
        <v>68</v>
      </c>
      <c r="R10" s="46">
        <v>0</v>
      </c>
      <c r="S10" s="46">
        <v>0</v>
      </c>
      <c r="T10" s="6">
        <f t="shared" ref="T10:T21" si="2">P10*0.5+Q10*1+R10*2+S10*2.5</f>
        <v>78.5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27</v>
      </c>
      <c r="D11" s="46">
        <v>0</v>
      </c>
      <c r="E11" s="46">
        <v>0</v>
      </c>
      <c r="F11" s="6">
        <f t="shared" si="0"/>
        <v>29</v>
      </c>
      <c r="G11" s="2"/>
      <c r="H11" s="19" t="s">
        <v>5</v>
      </c>
      <c r="I11" s="46">
        <v>37</v>
      </c>
      <c r="J11" s="46">
        <v>83</v>
      </c>
      <c r="K11" s="46">
        <v>0</v>
      </c>
      <c r="L11" s="46">
        <v>3</v>
      </c>
      <c r="M11" s="6">
        <f t="shared" si="1"/>
        <v>109</v>
      </c>
      <c r="N11" s="9">
        <f>F21+F22+M10+M11</f>
        <v>290</v>
      </c>
      <c r="O11" s="19" t="s">
        <v>44</v>
      </c>
      <c r="P11" s="46">
        <v>34</v>
      </c>
      <c r="Q11" s="46">
        <v>71</v>
      </c>
      <c r="R11" s="46">
        <v>0</v>
      </c>
      <c r="S11" s="46">
        <v>1</v>
      </c>
      <c r="T11" s="6">
        <f t="shared" si="2"/>
        <v>90.5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39</v>
      </c>
      <c r="D12" s="46">
        <v>0</v>
      </c>
      <c r="E12" s="46">
        <v>0</v>
      </c>
      <c r="F12" s="6">
        <f t="shared" si="0"/>
        <v>42</v>
      </c>
      <c r="G12" s="2"/>
      <c r="H12" s="19" t="s">
        <v>6</v>
      </c>
      <c r="I12" s="46">
        <v>23</v>
      </c>
      <c r="J12" s="46">
        <v>75</v>
      </c>
      <c r="K12" s="46">
        <v>0</v>
      </c>
      <c r="L12" s="46">
        <v>0</v>
      </c>
      <c r="M12" s="6">
        <f t="shared" si="1"/>
        <v>86.5</v>
      </c>
      <c r="N12" s="2">
        <f>F22+M10+M11+M12</f>
        <v>334</v>
      </c>
      <c r="O12" s="19" t="s">
        <v>32</v>
      </c>
      <c r="P12" s="46">
        <v>38</v>
      </c>
      <c r="Q12" s="46">
        <v>58</v>
      </c>
      <c r="R12" s="46">
        <v>0</v>
      </c>
      <c r="S12" s="46">
        <v>1</v>
      </c>
      <c r="T12" s="6">
        <f t="shared" si="2"/>
        <v>79.5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35</v>
      </c>
      <c r="D13" s="46">
        <v>0</v>
      </c>
      <c r="E13" s="46">
        <v>0</v>
      </c>
      <c r="F13" s="6">
        <f t="shared" si="0"/>
        <v>38.5</v>
      </c>
      <c r="G13" s="2">
        <f t="shared" ref="G13:G19" si="3">F10+F11+F12+F13</f>
        <v>136</v>
      </c>
      <c r="H13" s="19" t="s">
        <v>7</v>
      </c>
      <c r="I13" s="46">
        <v>28</v>
      </c>
      <c r="J13" s="46">
        <v>65</v>
      </c>
      <c r="K13" s="46">
        <v>0</v>
      </c>
      <c r="L13" s="46">
        <v>1</v>
      </c>
      <c r="M13" s="6">
        <f t="shared" si="1"/>
        <v>81.5</v>
      </c>
      <c r="N13" s="2">
        <f t="shared" ref="N13:N18" si="4">M10+M11+M12+M13</f>
        <v>369.5</v>
      </c>
      <c r="O13" s="19" t="s">
        <v>33</v>
      </c>
      <c r="P13" s="46">
        <v>31</v>
      </c>
      <c r="Q13" s="46">
        <v>56</v>
      </c>
      <c r="R13" s="46">
        <v>0</v>
      </c>
      <c r="S13" s="46">
        <v>2</v>
      </c>
      <c r="T13" s="6">
        <f t="shared" si="2"/>
        <v>76.5</v>
      </c>
      <c r="U13" s="2">
        <f t="shared" ref="U13:U21" si="5">T10+T11+T12+T13</f>
        <v>325</v>
      </c>
      <c r="AB13" s="81">
        <v>241</v>
      </c>
    </row>
    <row r="14" spans="1:28" ht="24" customHeight="1" x14ac:dyDescent="0.2">
      <c r="A14" s="18" t="s">
        <v>21</v>
      </c>
      <c r="B14" s="46">
        <v>10</v>
      </c>
      <c r="C14" s="46">
        <v>28</v>
      </c>
      <c r="D14" s="46">
        <v>0</v>
      </c>
      <c r="E14" s="46">
        <v>1</v>
      </c>
      <c r="F14" s="6">
        <f t="shared" si="0"/>
        <v>35.5</v>
      </c>
      <c r="G14" s="2">
        <f t="shared" si="3"/>
        <v>145</v>
      </c>
      <c r="H14" s="19" t="s">
        <v>9</v>
      </c>
      <c r="I14" s="46">
        <v>33</v>
      </c>
      <c r="J14" s="46">
        <v>72</v>
      </c>
      <c r="K14" s="46">
        <v>0</v>
      </c>
      <c r="L14" s="46">
        <v>0</v>
      </c>
      <c r="M14" s="6">
        <f t="shared" si="1"/>
        <v>88.5</v>
      </c>
      <c r="N14" s="2">
        <f t="shared" si="4"/>
        <v>365.5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246.5</v>
      </c>
      <c r="AB14" s="81">
        <v>250</v>
      </c>
    </row>
    <row r="15" spans="1:28" ht="24" customHeight="1" x14ac:dyDescent="0.2">
      <c r="A15" s="18" t="s">
        <v>23</v>
      </c>
      <c r="B15" s="46">
        <v>11</v>
      </c>
      <c r="C15" s="46">
        <v>36</v>
      </c>
      <c r="D15" s="46">
        <v>0</v>
      </c>
      <c r="E15" s="46">
        <v>0</v>
      </c>
      <c r="F15" s="6">
        <f t="shared" si="0"/>
        <v>41.5</v>
      </c>
      <c r="G15" s="2">
        <f t="shared" si="3"/>
        <v>157.5</v>
      </c>
      <c r="H15" s="19" t="s">
        <v>12</v>
      </c>
      <c r="I15" s="46">
        <v>26</v>
      </c>
      <c r="J15" s="46">
        <v>62</v>
      </c>
      <c r="K15" s="46">
        <v>0</v>
      </c>
      <c r="L15" s="46">
        <v>2</v>
      </c>
      <c r="M15" s="6">
        <f t="shared" si="1"/>
        <v>80</v>
      </c>
      <c r="N15" s="2">
        <f t="shared" si="4"/>
        <v>336.5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156</v>
      </c>
      <c r="AB15" s="81">
        <v>262</v>
      </c>
    </row>
    <row r="16" spans="1:28" ht="24" customHeight="1" x14ac:dyDescent="0.2">
      <c r="A16" s="18" t="s">
        <v>39</v>
      </c>
      <c r="B16" s="46">
        <v>9</v>
      </c>
      <c r="C16" s="46">
        <v>31</v>
      </c>
      <c r="D16" s="46">
        <v>0</v>
      </c>
      <c r="E16" s="46">
        <v>2</v>
      </c>
      <c r="F16" s="6">
        <f t="shared" si="0"/>
        <v>40.5</v>
      </c>
      <c r="G16" s="2">
        <f t="shared" si="3"/>
        <v>156</v>
      </c>
      <c r="H16" s="19" t="s">
        <v>15</v>
      </c>
      <c r="I16" s="46">
        <v>20</v>
      </c>
      <c r="J16" s="46">
        <v>50</v>
      </c>
      <c r="K16" s="46">
        <v>0</v>
      </c>
      <c r="L16" s="46">
        <v>1</v>
      </c>
      <c r="M16" s="6">
        <f t="shared" si="1"/>
        <v>62.5</v>
      </c>
      <c r="N16" s="2">
        <f t="shared" si="4"/>
        <v>312.5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76.5</v>
      </c>
      <c r="AB16" s="81">
        <v>270.5</v>
      </c>
    </row>
    <row r="17" spans="1:28" ht="24" customHeight="1" x14ac:dyDescent="0.2">
      <c r="A17" s="18" t="s">
        <v>40</v>
      </c>
      <c r="B17" s="46">
        <v>24</v>
      </c>
      <c r="C17" s="46">
        <v>63</v>
      </c>
      <c r="D17" s="46">
        <v>0</v>
      </c>
      <c r="E17" s="46">
        <v>2</v>
      </c>
      <c r="F17" s="6">
        <f t="shared" si="0"/>
        <v>80</v>
      </c>
      <c r="G17" s="2">
        <f t="shared" si="3"/>
        <v>197.5</v>
      </c>
      <c r="H17" s="19" t="s">
        <v>18</v>
      </c>
      <c r="I17" s="46">
        <v>11</v>
      </c>
      <c r="J17" s="46">
        <v>36</v>
      </c>
      <c r="K17" s="46">
        <v>0</v>
      </c>
      <c r="L17" s="46">
        <v>0</v>
      </c>
      <c r="M17" s="6">
        <f t="shared" si="1"/>
        <v>41.5</v>
      </c>
      <c r="N17" s="2">
        <f t="shared" si="4"/>
        <v>272.5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16</v>
      </c>
      <c r="C18" s="46">
        <v>47</v>
      </c>
      <c r="D18" s="46">
        <v>0</v>
      </c>
      <c r="E18" s="46">
        <v>1</v>
      </c>
      <c r="F18" s="6">
        <f t="shared" si="0"/>
        <v>57.5</v>
      </c>
      <c r="G18" s="2">
        <f t="shared" si="3"/>
        <v>219.5</v>
      </c>
      <c r="H18" s="19" t="s">
        <v>20</v>
      </c>
      <c r="I18" s="46">
        <v>13</v>
      </c>
      <c r="J18" s="46">
        <v>42</v>
      </c>
      <c r="K18" s="46">
        <v>0</v>
      </c>
      <c r="L18" s="46">
        <v>0</v>
      </c>
      <c r="M18" s="6">
        <f t="shared" si="1"/>
        <v>48.5</v>
      </c>
      <c r="N18" s="2">
        <f t="shared" si="4"/>
        <v>232.5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18</v>
      </c>
      <c r="C19" s="47">
        <v>66</v>
      </c>
      <c r="D19" s="47">
        <v>1</v>
      </c>
      <c r="E19" s="47">
        <v>2</v>
      </c>
      <c r="F19" s="7">
        <f t="shared" si="0"/>
        <v>82</v>
      </c>
      <c r="G19" s="3">
        <f t="shared" si="3"/>
        <v>260</v>
      </c>
      <c r="H19" s="20" t="s">
        <v>22</v>
      </c>
      <c r="I19" s="45">
        <v>21</v>
      </c>
      <c r="J19" s="45">
        <v>46</v>
      </c>
      <c r="K19" s="45">
        <v>0</v>
      </c>
      <c r="L19" s="45">
        <v>3</v>
      </c>
      <c r="M19" s="6">
        <f t="shared" si="1"/>
        <v>64</v>
      </c>
      <c r="N19" s="2">
        <f>M16+M17+M18+M19</f>
        <v>216.5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19</v>
      </c>
      <c r="C20" s="45">
        <v>38</v>
      </c>
      <c r="D20" s="45">
        <v>0</v>
      </c>
      <c r="E20" s="45">
        <v>0</v>
      </c>
      <c r="F20" s="8">
        <f t="shared" si="0"/>
        <v>47.5</v>
      </c>
      <c r="G20" s="35"/>
      <c r="H20" s="19" t="s">
        <v>24</v>
      </c>
      <c r="I20" s="46">
        <v>25</v>
      </c>
      <c r="J20" s="46">
        <v>38</v>
      </c>
      <c r="K20" s="46">
        <v>0</v>
      </c>
      <c r="L20" s="46">
        <v>1</v>
      </c>
      <c r="M20" s="8">
        <f t="shared" si="1"/>
        <v>53</v>
      </c>
      <c r="N20" s="2">
        <f>M17+M18+M19+M20</f>
        <v>207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22</v>
      </c>
      <c r="C21" s="46">
        <v>29</v>
      </c>
      <c r="D21" s="46">
        <v>0</v>
      </c>
      <c r="E21" s="46">
        <v>1</v>
      </c>
      <c r="F21" s="6">
        <f t="shared" si="0"/>
        <v>42.5</v>
      </c>
      <c r="G21" s="36"/>
      <c r="H21" s="20" t="s">
        <v>25</v>
      </c>
      <c r="I21" s="46">
        <v>19</v>
      </c>
      <c r="J21" s="46">
        <v>50</v>
      </c>
      <c r="K21" s="46">
        <v>0</v>
      </c>
      <c r="L21" s="46">
        <v>1</v>
      </c>
      <c r="M21" s="6">
        <f t="shared" si="1"/>
        <v>62</v>
      </c>
      <c r="N21" s="2">
        <f>M18+M19+M20+M21</f>
        <v>227.5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33</v>
      </c>
      <c r="D22" s="46">
        <v>0</v>
      </c>
      <c r="E22" s="46">
        <v>0</v>
      </c>
      <c r="F22" s="6">
        <f t="shared" si="0"/>
        <v>46</v>
      </c>
      <c r="G22" s="2"/>
      <c r="H22" s="21" t="s">
        <v>26</v>
      </c>
      <c r="I22" s="47">
        <v>22</v>
      </c>
      <c r="J22" s="47">
        <v>56</v>
      </c>
      <c r="K22" s="47">
        <v>0</v>
      </c>
      <c r="L22" s="47">
        <v>1</v>
      </c>
      <c r="M22" s="6">
        <f t="shared" si="1"/>
        <v>69.5</v>
      </c>
      <c r="N22" s="3">
        <f>M19+M20+M21+M22</f>
        <v>248.5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260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369.5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325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89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151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CL 75 - CR 44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7544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152</v>
      </c>
      <c r="E6" s="189"/>
      <c r="F6" s="189"/>
      <c r="G6" s="189"/>
      <c r="H6" s="189"/>
      <c r="I6" s="163" t="s">
        <v>59</v>
      </c>
      <c r="J6" s="163"/>
      <c r="K6" s="163"/>
      <c r="L6" s="175">
        <v>2</v>
      </c>
      <c r="M6" s="175"/>
      <c r="N6" s="175"/>
      <c r="O6" s="42"/>
      <c r="P6" s="163" t="s">
        <v>58</v>
      </c>
      <c r="Q6" s="163"/>
      <c r="R6" s="163"/>
      <c r="S6" s="168">
        <f>'G-1'!S6:U6</f>
        <v>44144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45</v>
      </c>
      <c r="C10" s="46">
        <v>66</v>
      </c>
      <c r="D10" s="46">
        <v>0</v>
      </c>
      <c r="E10" s="46">
        <v>0</v>
      </c>
      <c r="F10" s="6">
        <f t="shared" ref="F10:F22" si="0">B10*0.5+C10*1+D10*2+E10*2.5</f>
        <v>88.5</v>
      </c>
      <c r="G10" s="2"/>
      <c r="H10" s="19" t="s">
        <v>4</v>
      </c>
      <c r="I10" s="46">
        <v>32</v>
      </c>
      <c r="J10" s="46">
        <v>48</v>
      </c>
      <c r="K10" s="46">
        <v>0</v>
      </c>
      <c r="L10" s="46">
        <v>2</v>
      </c>
      <c r="M10" s="6">
        <f t="shared" ref="M10:M22" si="1">I10*0.5+J10*1+K10*2+L10*2.5</f>
        <v>69</v>
      </c>
      <c r="N10" s="9">
        <f>F20+F21+F22+M10</f>
        <v>305</v>
      </c>
      <c r="O10" s="19" t="s">
        <v>43</v>
      </c>
      <c r="P10" s="46">
        <v>19</v>
      </c>
      <c r="Q10" s="46">
        <v>40</v>
      </c>
      <c r="R10" s="46">
        <v>0</v>
      </c>
      <c r="S10" s="46">
        <v>1</v>
      </c>
      <c r="T10" s="6">
        <f t="shared" ref="T10:T21" si="2">P10*0.5+Q10*1+R10*2+S10*2.5</f>
        <v>52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107</v>
      </c>
      <c r="D11" s="46">
        <v>0</v>
      </c>
      <c r="E11" s="46">
        <v>2</v>
      </c>
      <c r="F11" s="6">
        <f t="shared" si="0"/>
        <v>137</v>
      </c>
      <c r="G11" s="2"/>
      <c r="H11" s="19" t="s">
        <v>5</v>
      </c>
      <c r="I11" s="46">
        <v>33</v>
      </c>
      <c r="J11" s="46">
        <v>51</v>
      </c>
      <c r="K11" s="46">
        <v>0</v>
      </c>
      <c r="L11" s="46">
        <v>1</v>
      </c>
      <c r="M11" s="6">
        <f t="shared" si="1"/>
        <v>70</v>
      </c>
      <c r="N11" s="9">
        <f>F21+F22+M10+M11</f>
        <v>301.5</v>
      </c>
      <c r="O11" s="19" t="s">
        <v>44</v>
      </c>
      <c r="P11" s="46">
        <v>22</v>
      </c>
      <c r="Q11" s="46">
        <v>57</v>
      </c>
      <c r="R11" s="46">
        <v>0</v>
      </c>
      <c r="S11" s="46">
        <v>3</v>
      </c>
      <c r="T11" s="6">
        <f t="shared" si="2"/>
        <v>75.5</v>
      </c>
      <c r="U11" s="2"/>
      <c r="AB11" s="1"/>
    </row>
    <row r="12" spans="1:28" ht="24" customHeight="1" x14ac:dyDescent="0.2">
      <c r="A12" s="18" t="s">
        <v>17</v>
      </c>
      <c r="B12" s="46">
        <v>52</v>
      </c>
      <c r="C12" s="46">
        <v>86</v>
      </c>
      <c r="D12" s="46">
        <v>0</v>
      </c>
      <c r="E12" s="46">
        <v>2</v>
      </c>
      <c r="F12" s="6">
        <f t="shared" si="0"/>
        <v>117</v>
      </c>
      <c r="G12" s="2"/>
      <c r="H12" s="19" t="s">
        <v>6</v>
      </c>
      <c r="I12" s="46">
        <v>24</v>
      </c>
      <c r="J12" s="46">
        <v>46</v>
      </c>
      <c r="K12" s="46">
        <v>0</v>
      </c>
      <c r="L12" s="46">
        <v>3</v>
      </c>
      <c r="M12" s="6">
        <f t="shared" si="1"/>
        <v>65.5</v>
      </c>
      <c r="N12" s="2">
        <f>F22+M10+M11+M12</f>
        <v>276</v>
      </c>
      <c r="O12" s="19" t="s">
        <v>32</v>
      </c>
      <c r="P12" s="46">
        <v>27</v>
      </c>
      <c r="Q12" s="46">
        <v>70</v>
      </c>
      <c r="R12" s="46">
        <v>0</v>
      </c>
      <c r="S12" s="46">
        <v>5</v>
      </c>
      <c r="T12" s="6">
        <f t="shared" si="2"/>
        <v>96</v>
      </c>
      <c r="U12" s="2"/>
      <c r="AB12" s="1"/>
    </row>
    <row r="13" spans="1:28" ht="24" customHeight="1" x14ac:dyDescent="0.2">
      <c r="A13" s="18" t="s">
        <v>19</v>
      </c>
      <c r="B13" s="46">
        <v>36</v>
      </c>
      <c r="C13" s="46">
        <v>67</v>
      </c>
      <c r="D13" s="46">
        <v>0</v>
      </c>
      <c r="E13" s="46">
        <v>3</v>
      </c>
      <c r="F13" s="6">
        <f t="shared" si="0"/>
        <v>92.5</v>
      </c>
      <c r="G13" s="2">
        <f t="shared" ref="G13:G19" si="3">F10+F11+F12+F13</f>
        <v>435</v>
      </c>
      <c r="H13" s="19" t="s">
        <v>7</v>
      </c>
      <c r="I13" s="46">
        <v>25</v>
      </c>
      <c r="J13" s="46">
        <v>41</v>
      </c>
      <c r="K13" s="46">
        <v>0</v>
      </c>
      <c r="L13" s="46">
        <v>2</v>
      </c>
      <c r="M13" s="6">
        <f t="shared" si="1"/>
        <v>58.5</v>
      </c>
      <c r="N13" s="2">
        <f t="shared" ref="N13:N18" si="4">M10+M11+M12+M13</f>
        <v>263</v>
      </c>
      <c r="O13" s="19" t="s">
        <v>33</v>
      </c>
      <c r="P13" s="46">
        <v>27</v>
      </c>
      <c r="Q13" s="46">
        <v>65</v>
      </c>
      <c r="R13" s="46">
        <v>0</v>
      </c>
      <c r="S13" s="46">
        <v>0</v>
      </c>
      <c r="T13" s="6">
        <f t="shared" si="2"/>
        <v>78.5</v>
      </c>
      <c r="U13" s="2">
        <f t="shared" ref="U13:U21" si="5">T10+T11+T12+T13</f>
        <v>302</v>
      </c>
      <c r="AB13" s="81">
        <v>212.5</v>
      </c>
    </row>
    <row r="14" spans="1:28" ht="24" customHeight="1" x14ac:dyDescent="0.2">
      <c r="A14" s="18" t="s">
        <v>21</v>
      </c>
      <c r="B14" s="46">
        <v>36</v>
      </c>
      <c r="C14" s="46">
        <v>56</v>
      </c>
      <c r="D14" s="46">
        <v>0</v>
      </c>
      <c r="E14" s="46">
        <v>1</v>
      </c>
      <c r="F14" s="6">
        <f t="shared" si="0"/>
        <v>76.5</v>
      </c>
      <c r="G14" s="2">
        <f t="shared" si="3"/>
        <v>423</v>
      </c>
      <c r="H14" s="19" t="s">
        <v>9</v>
      </c>
      <c r="I14" s="46">
        <v>22</v>
      </c>
      <c r="J14" s="46">
        <v>38</v>
      </c>
      <c r="K14" s="46">
        <v>0</v>
      </c>
      <c r="L14" s="46">
        <v>0</v>
      </c>
      <c r="M14" s="6">
        <f t="shared" si="1"/>
        <v>49</v>
      </c>
      <c r="N14" s="2">
        <f t="shared" si="4"/>
        <v>243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250</v>
      </c>
      <c r="AB14" s="81">
        <v>226</v>
      </c>
    </row>
    <row r="15" spans="1:28" ht="24" customHeight="1" x14ac:dyDescent="0.2">
      <c r="A15" s="18" t="s">
        <v>23</v>
      </c>
      <c r="B15" s="46">
        <v>31</v>
      </c>
      <c r="C15" s="46">
        <v>59</v>
      </c>
      <c r="D15" s="46">
        <v>0</v>
      </c>
      <c r="E15" s="46">
        <v>1</v>
      </c>
      <c r="F15" s="6">
        <f t="shared" si="0"/>
        <v>77</v>
      </c>
      <c r="G15" s="2">
        <f t="shared" si="3"/>
        <v>363</v>
      </c>
      <c r="H15" s="19" t="s">
        <v>12</v>
      </c>
      <c r="I15" s="46">
        <v>20</v>
      </c>
      <c r="J15" s="46">
        <v>35</v>
      </c>
      <c r="K15" s="46">
        <v>0</v>
      </c>
      <c r="L15" s="46">
        <v>2</v>
      </c>
      <c r="M15" s="6">
        <f t="shared" si="1"/>
        <v>50</v>
      </c>
      <c r="N15" s="2">
        <f t="shared" si="4"/>
        <v>223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174.5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51</v>
      </c>
      <c r="D16" s="46">
        <v>0</v>
      </c>
      <c r="E16" s="46">
        <v>1</v>
      </c>
      <c r="F16" s="6">
        <f t="shared" si="0"/>
        <v>72</v>
      </c>
      <c r="G16" s="2">
        <f t="shared" si="3"/>
        <v>318</v>
      </c>
      <c r="H16" s="19" t="s">
        <v>15</v>
      </c>
      <c r="I16" s="46">
        <v>18</v>
      </c>
      <c r="J16" s="46">
        <v>32</v>
      </c>
      <c r="K16" s="46">
        <v>0</v>
      </c>
      <c r="L16" s="46">
        <v>1</v>
      </c>
      <c r="M16" s="6">
        <f t="shared" si="1"/>
        <v>43.5</v>
      </c>
      <c r="N16" s="2">
        <f t="shared" si="4"/>
        <v>201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78.5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69</v>
      </c>
      <c r="D17" s="46">
        <v>0</v>
      </c>
      <c r="E17" s="46">
        <v>0</v>
      </c>
      <c r="F17" s="6">
        <f t="shared" si="0"/>
        <v>88.5</v>
      </c>
      <c r="G17" s="2">
        <f t="shared" si="3"/>
        <v>314</v>
      </c>
      <c r="H17" s="19" t="s">
        <v>18</v>
      </c>
      <c r="I17" s="46">
        <v>31</v>
      </c>
      <c r="J17" s="46">
        <v>60</v>
      </c>
      <c r="K17" s="46">
        <v>0</v>
      </c>
      <c r="L17" s="46">
        <v>1</v>
      </c>
      <c r="M17" s="6">
        <f t="shared" si="1"/>
        <v>78</v>
      </c>
      <c r="N17" s="2">
        <f t="shared" si="4"/>
        <v>220.5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31</v>
      </c>
      <c r="C18" s="46">
        <v>58</v>
      </c>
      <c r="D18" s="46">
        <v>0</v>
      </c>
      <c r="E18" s="46">
        <v>2</v>
      </c>
      <c r="F18" s="6">
        <f t="shared" si="0"/>
        <v>78.5</v>
      </c>
      <c r="G18" s="2">
        <f t="shared" si="3"/>
        <v>316</v>
      </c>
      <c r="H18" s="19" t="s">
        <v>20</v>
      </c>
      <c r="I18" s="46">
        <v>34</v>
      </c>
      <c r="J18" s="46">
        <v>62</v>
      </c>
      <c r="K18" s="46">
        <v>0</v>
      </c>
      <c r="L18" s="46">
        <v>2</v>
      </c>
      <c r="M18" s="6">
        <f t="shared" si="1"/>
        <v>84</v>
      </c>
      <c r="N18" s="2">
        <f t="shared" si="4"/>
        <v>255.5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56</v>
      </c>
      <c r="D19" s="47">
        <v>0</v>
      </c>
      <c r="E19" s="47">
        <v>1</v>
      </c>
      <c r="F19" s="7">
        <f t="shared" si="0"/>
        <v>72</v>
      </c>
      <c r="G19" s="3">
        <f t="shared" si="3"/>
        <v>311</v>
      </c>
      <c r="H19" s="20" t="s">
        <v>22</v>
      </c>
      <c r="I19" s="45">
        <v>30</v>
      </c>
      <c r="J19" s="45">
        <v>56</v>
      </c>
      <c r="K19" s="45">
        <v>0</v>
      </c>
      <c r="L19" s="45">
        <v>0</v>
      </c>
      <c r="M19" s="6">
        <f t="shared" si="1"/>
        <v>71</v>
      </c>
      <c r="N19" s="2">
        <f>M16+M17+M18+M19</f>
        <v>276.5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54</v>
      </c>
      <c r="D20" s="45">
        <v>0</v>
      </c>
      <c r="E20" s="45">
        <v>2</v>
      </c>
      <c r="F20" s="8">
        <f t="shared" si="0"/>
        <v>73.5</v>
      </c>
      <c r="G20" s="35"/>
      <c r="H20" s="19" t="s">
        <v>24</v>
      </c>
      <c r="I20" s="46">
        <v>21</v>
      </c>
      <c r="J20" s="46">
        <v>52</v>
      </c>
      <c r="K20" s="46">
        <v>0</v>
      </c>
      <c r="L20" s="46">
        <v>3</v>
      </c>
      <c r="M20" s="8">
        <f t="shared" si="1"/>
        <v>70</v>
      </c>
      <c r="N20" s="2">
        <f>M17+M18+M19+M20</f>
        <v>303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63</v>
      </c>
      <c r="D21" s="46">
        <v>0</v>
      </c>
      <c r="E21" s="46">
        <v>5</v>
      </c>
      <c r="F21" s="6">
        <f t="shared" si="0"/>
        <v>91</v>
      </c>
      <c r="G21" s="36"/>
      <c r="H21" s="20" t="s">
        <v>25</v>
      </c>
      <c r="I21" s="46">
        <v>28</v>
      </c>
      <c r="J21" s="46">
        <v>52</v>
      </c>
      <c r="K21" s="46">
        <v>0</v>
      </c>
      <c r="L21" s="46">
        <v>1</v>
      </c>
      <c r="M21" s="6">
        <f t="shared" si="1"/>
        <v>68.5</v>
      </c>
      <c r="N21" s="2">
        <f>M18+M19+M20+M21</f>
        <v>293.5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49</v>
      </c>
      <c r="D22" s="46">
        <v>0</v>
      </c>
      <c r="E22" s="46">
        <v>3</v>
      </c>
      <c r="F22" s="6">
        <f t="shared" si="0"/>
        <v>71.5</v>
      </c>
      <c r="G22" s="2"/>
      <c r="H22" s="21" t="s">
        <v>26</v>
      </c>
      <c r="I22" s="47">
        <v>28</v>
      </c>
      <c r="J22" s="47">
        <v>48</v>
      </c>
      <c r="K22" s="47">
        <v>0</v>
      </c>
      <c r="L22" s="47">
        <v>1</v>
      </c>
      <c r="M22" s="6">
        <f t="shared" si="1"/>
        <v>64.5</v>
      </c>
      <c r="N22" s="3">
        <f>M19+M20+M21+M22</f>
        <v>274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435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305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302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74</v>
      </c>
      <c r="N24" s="88"/>
      <c r="O24" s="181"/>
      <c r="P24" s="18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CL 75 - CR 44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7544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153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44144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31</v>
      </c>
      <c r="C10" s="61">
        <v>172</v>
      </c>
      <c r="D10" s="61">
        <v>17</v>
      </c>
      <c r="E10" s="61">
        <v>1</v>
      </c>
      <c r="F10" s="62">
        <f t="shared" ref="F10:F22" si="0">B10*0.5+C10*1+D10*2+E10*2.5</f>
        <v>224</v>
      </c>
      <c r="G10" s="63"/>
      <c r="H10" s="64" t="s">
        <v>4</v>
      </c>
      <c r="I10" s="46">
        <v>110</v>
      </c>
      <c r="J10" s="46">
        <v>234</v>
      </c>
      <c r="K10" s="46">
        <v>20</v>
      </c>
      <c r="L10" s="46">
        <v>5</v>
      </c>
      <c r="M10" s="62">
        <f t="shared" ref="M10:M22" si="1">I10*0.5+J10*1+K10*2+L10*2.5</f>
        <v>341.5</v>
      </c>
      <c r="N10" s="65">
        <f>F20+F21+F22+M10</f>
        <v>1258.5</v>
      </c>
      <c r="O10" s="64" t="s">
        <v>43</v>
      </c>
      <c r="P10" s="46">
        <v>82</v>
      </c>
      <c r="Q10" s="46">
        <v>210</v>
      </c>
      <c r="R10" s="46">
        <v>15</v>
      </c>
      <c r="S10" s="46">
        <v>8</v>
      </c>
      <c r="T10" s="62">
        <f t="shared" ref="T10:T21" si="2">P10*0.5+Q10*1+R10*2+S10*2.5</f>
        <v>301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59</v>
      </c>
      <c r="C11" s="61">
        <v>223</v>
      </c>
      <c r="D11" s="61">
        <v>14</v>
      </c>
      <c r="E11" s="61">
        <v>2</v>
      </c>
      <c r="F11" s="62">
        <f t="shared" si="0"/>
        <v>285.5</v>
      </c>
      <c r="G11" s="63"/>
      <c r="H11" s="64" t="s">
        <v>5</v>
      </c>
      <c r="I11" s="46">
        <v>75</v>
      </c>
      <c r="J11" s="46">
        <v>195</v>
      </c>
      <c r="K11" s="46">
        <v>10</v>
      </c>
      <c r="L11" s="46">
        <v>2</v>
      </c>
      <c r="M11" s="62">
        <f t="shared" si="1"/>
        <v>257.5</v>
      </c>
      <c r="N11" s="65">
        <f>F21+F22+M10+M11</f>
        <v>1206.5</v>
      </c>
      <c r="O11" s="64" t="s">
        <v>44</v>
      </c>
      <c r="P11" s="46">
        <v>109</v>
      </c>
      <c r="Q11" s="46">
        <v>214</v>
      </c>
      <c r="R11" s="46">
        <v>14</v>
      </c>
      <c r="S11" s="46">
        <v>6</v>
      </c>
      <c r="T11" s="62">
        <f t="shared" si="2"/>
        <v>311.5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80</v>
      </c>
      <c r="C12" s="61">
        <v>237</v>
      </c>
      <c r="D12" s="61">
        <v>18</v>
      </c>
      <c r="E12" s="61">
        <v>3</v>
      </c>
      <c r="F12" s="62">
        <f t="shared" si="0"/>
        <v>320.5</v>
      </c>
      <c r="G12" s="63"/>
      <c r="H12" s="64" t="s">
        <v>6</v>
      </c>
      <c r="I12" s="46">
        <v>86</v>
      </c>
      <c r="J12" s="46">
        <v>214</v>
      </c>
      <c r="K12" s="46">
        <v>15</v>
      </c>
      <c r="L12" s="46">
        <v>2</v>
      </c>
      <c r="M12" s="62">
        <f t="shared" si="1"/>
        <v>292</v>
      </c>
      <c r="N12" s="63">
        <f>F22+M10+M11+M12</f>
        <v>1191</v>
      </c>
      <c r="O12" s="64" t="s">
        <v>32</v>
      </c>
      <c r="P12" s="46">
        <v>81</v>
      </c>
      <c r="Q12" s="46">
        <v>215</v>
      </c>
      <c r="R12" s="46">
        <v>11</v>
      </c>
      <c r="S12" s="46">
        <v>7</v>
      </c>
      <c r="T12" s="62">
        <f t="shared" si="2"/>
        <v>295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49</v>
      </c>
      <c r="C13" s="61">
        <v>265</v>
      </c>
      <c r="D13" s="61">
        <v>28</v>
      </c>
      <c r="E13" s="61">
        <v>7</v>
      </c>
      <c r="F13" s="62">
        <f t="shared" si="0"/>
        <v>363</v>
      </c>
      <c r="G13" s="63">
        <f t="shared" ref="G13:G19" si="3">F10+F11+F12+F13</f>
        <v>1193</v>
      </c>
      <c r="H13" s="64" t="s">
        <v>7</v>
      </c>
      <c r="I13" s="46">
        <v>94</v>
      </c>
      <c r="J13" s="46">
        <v>232</v>
      </c>
      <c r="K13" s="46">
        <v>15</v>
      </c>
      <c r="L13" s="46">
        <v>3</v>
      </c>
      <c r="M13" s="62">
        <f t="shared" si="1"/>
        <v>316.5</v>
      </c>
      <c r="N13" s="63">
        <f t="shared" ref="N13:N18" si="4">M10+M11+M12+M13</f>
        <v>1207.5</v>
      </c>
      <c r="O13" s="64" t="s">
        <v>33</v>
      </c>
      <c r="P13" s="46">
        <v>61</v>
      </c>
      <c r="Q13" s="46">
        <v>189</v>
      </c>
      <c r="R13" s="46">
        <v>12</v>
      </c>
      <c r="S13" s="46">
        <v>4</v>
      </c>
      <c r="T13" s="62">
        <f t="shared" si="2"/>
        <v>253.5</v>
      </c>
      <c r="U13" s="63">
        <f t="shared" ref="U13:U21" si="5">T10+T11+T12+T13</f>
        <v>1161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54</v>
      </c>
      <c r="C14" s="61">
        <v>246</v>
      </c>
      <c r="D14" s="61">
        <v>27</v>
      </c>
      <c r="E14" s="61">
        <v>7</v>
      </c>
      <c r="F14" s="62">
        <f t="shared" si="0"/>
        <v>344.5</v>
      </c>
      <c r="G14" s="63">
        <f t="shared" si="3"/>
        <v>1313.5</v>
      </c>
      <c r="H14" s="64" t="s">
        <v>9</v>
      </c>
      <c r="I14" s="46">
        <v>81</v>
      </c>
      <c r="J14" s="46">
        <v>220</v>
      </c>
      <c r="K14" s="46">
        <v>12</v>
      </c>
      <c r="L14" s="46">
        <v>2</v>
      </c>
      <c r="M14" s="62">
        <f t="shared" si="1"/>
        <v>289.5</v>
      </c>
      <c r="N14" s="63">
        <f t="shared" si="4"/>
        <v>1155.5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860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56</v>
      </c>
      <c r="C15" s="61">
        <v>244</v>
      </c>
      <c r="D15" s="61">
        <v>18</v>
      </c>
      <c r="E15" s="61">
        <v>6</v>
      </c>
      <c r="F15" s="62">
        <f t="shared" si="0"/>
        <v>323</v>
      </c>
      <c r="G15" s="63">
        <f t="shared" si="3"/>
        <v>1351</v>
      </c>
      <c r="H15" s="64" t="s">
        <v>12</v>
      </c>
      <c r="I15" s="46">
        <v>79</v>
      </c>
      <c r="J15" s="46">
        <v>218</v>
      </c>
      <c r="K15" s="46">
        <v>15</v>
      </c>
      <c r="L15" s="46">
        <v>2</v>
      </c>
      <c r="M15" s="62">
        <f t="shared" si="1"/>
        <v>292.5</v>
      </c>
      <c r="N15" s="63">
        <f t="shared" si="4"/>
        <v>1190.5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548.5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59</v>
      </c>
      <c r="C16" s="61">
        <v>213</v>
      </c>
      <c r="D16" s="61">
        <v>16</v>
      </c>
      <c r="E16" s="61">
        <v>4</v>
      </c>
      <c r="F16" s="62">
        <f t="shared" si="0"/>
        <v>284.5</v>
      </c>
      <c r="G16" s="63">
        <f t="shared" si="3"/>
        <v>1315</v>
      </c>
      <c r="H16" s="64" t="s">
        <v>15</v>
      </c>
      <c r="I16" s="46">
        <v>76</v>
      </c>
      <c r="J16" s="46">
        <v>176</v>
      </c>
      <c r="K16" s="46">
        <v>12</v>
      </c>
      <c r="L16" s="46">
        <v>8</v>
      </c>
      <c r="M16" s="62">
        <f t="shared" si="1"/>
        <v>258</v>
      </c>
      <c r="N16" s="63">
        <f t="shared" si="4"/>
        <v>1156.5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253.5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61</v>
      </c>
      <c r="C17" s="61">
        <v>240</v>
      </c>
      <c r="D17" s="61">
        <v>16</v>
      </c>
      <c r="E17" s="61">
        <v>5</v>
      </c>
      <c r="F17" s="62">
        <f t="shared" si="0"/>
        <v>315</v>
      </c>
      <c r="G17" s="63">
        <f t="shared" si="3"/>
        <v>1267</v>
      </c>
      <c r="H17" s="64" t="s">
        <v>18</v>
      </c>
      <c r="I17" s="46">
        <v>60</v>
      </c>
      <c r="J17" s="46">
        <v>169</v>
      </c>
      <c r="K17" s="46">
        <v>8</v>
      </c>
      <c r="L17" s="46">
        <v>10</v>
      </c>
      <c r="M17" s="62">
        <f t="shared" si="1"/>
        <v>240</v>
      </c>
      <c r="N17" s="63">
        <f t="shared" si="4"/>
        <v>1080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52</v>
      </c>
      <c r="C18" s="61">
        <v>226</v>
      </c>
      <c r="D18" s="61">
        <v>16</v>
      </c>
      <c r="E18" s="61">
        <v>4</v>
      </c>
      <c r="F18" s="62">
        <f t="shared" si="0"/>
        <v>294</v>
      </c>
      <c r="G18" s="63">
        <f t="shared" si="3"/>
        <v>1216.5</v>
      </c>
      <c r="H18" s="64" t="s">
        <v>20</v>
      </c>
      <c r="I18" s="46">
        <v>89</v>
      </c>
      <c r="J18" s="46">
        <v>217</v>
      </c>
      <c r="K18" s="46">
        <v>15</v>
      </c>
      <c r="L18" s="46">
        <v>5</v>
      </c>
      <c r="M18" s="62">
        <f t="shared" si="1"/>
        <v>304</v>
      </c>
      <c r="N18" s="63">
        <f t="shared" si="4"/>
        <v>1094.5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75</v>
      </c>
      <c r="C19" s="69">
        <v>264</v>
      </c>
      <c r="D19" s="69">
        <v>17</v>
      </c>
      <c r="E19" s="69">
        <v>7</v>
      </c>
      <c r="F19" s="70">
        <f t="shared" si="0"/>
        <v>353</v>
      </c>
      <c r="G19" s="71">
        <f t="shared" si="3"/>
        <v>1246.5</v>
      </c>
      <c r="H19" s="72" t="s">
        <v>22</v>
      </c>
      <c r="I19" s="45">
        <v>67</v>
      </c>
      <c r="J19" s="45">
        <v>235</v>
      </c>
      <c r="K19" s="45">
        <v>13</v>
      </c>
      <c r="L19" s="45">
        <v>5</v>
      </c>
      <c r="M19" s="62">
        <f t="shared" si="1"/>
        <v>307</v>
      </c>
      <c r="N19" s="63">
        <f>M16+M17+M18+M19</f>
        <v>1109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62</v>
      </c>
      <c r="C20" s="67">
        <v>220</v>
      </c>
      <c r="D20" s="67">
        <v>18</v>
      </c>
      <c r="E20" s="67">
        <v>9</v>
      </c>
      <c r="F20" s="73">
        <f t="shared" si="0"/>
        <v>309.5</v>
      </c>
      <c r="G20" s="74"/>
      <c r="H20" s="64" t="s">
        <v>24</v>
      </c>
      <c r="I20" s="46">
        <v>86</v>
      </c>
      <c r="J20" s="46">
        <v>256</v>
      </c>
      <c r="K20" s="46">
        <v>13</v>
      </c>
      <c r="L20" s="46">
        <v>4</v>
      </c>
      <c r="M20" s="73">
        <f t="shared" si="1"/>
        <v>335</v>
      </c>
      <c r="N20" s="63">
        <f>M17+M18+M19+M20</f>
        <v>1186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62</v>
      </c>
      <c r="C21" s="61">
        <v>244</v>
      </c>
      <c r="D21" s="61">
        <v>10</v>
      </c>
      <c r="E21" s="61">
        <v>5</v>
      </c>
      <c r="F21" s="62">
        <f t="shared" si="0"/>
        <v>307.5</v>
      </c>
      <c r="G21" s="75"/>
      <c r="H21" s="72" t="s">
        <v>25</v>
      </c>
      <c r="I21" s="46">
        <v>70</v>
      </c>
      <c r="J21" s="46">
        <v>258</v>
      </c>
      <c r="K21" s="46">
        <v>13</v>
      </c>
      <c r="L21" s="46">
        <v>9</v>
      </c>
      <c r="M21" s="62">
        <f t="shared" si="1"/>
        <v>341.5</v>
      </c>
      <c r="N21" s="63">
        <f>M18+M19+M20+M21</f>
        <v>1287.5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89</v>
      </c>
      <c r="C22" s="61">
        <v>222</v>
      </c>
      <c r="D22" s="61">
        <v>13</v>
      </c>
      <c r="E22" s="61">
        <v>3</v>
      </c>
      <c r="F22" s="62">
        <f t="shared" si="0"/>
        <v>300</v>
      </c>
      <c r="G22" s="63"/>
      <c r="H22" s="68" t="s">
        <v>26</v>
      </c>
      <c r="I22" s="47">
        <v>58</v>
      </c>
      <c r="J22" s="47">
        <v>192</v>
      </c>
      <c r="K22" s="47">
        <v>11</v>
      </c>
      <c r="L22" s="47">
        <v>2</v>
      </c>
      <c r="M22" s="62">
        <f t="shared" si="1"/>
        <v>248</v>
      </c>
      <c r="N22" s="71">
        <f>M19+M20+M21+M22</f>
        <v>1231.5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1351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1287.5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1161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79</v>
      </c>
      <c r="G24" s="88"/>
      <c r="H24" s="207"/>
      <c r="I24" s="208"/>
      <c r="J24" s="83" t="s">
        <v>73</v>
      </c>
      <c r="K24" s="86"/>
      <c r="L24" s="86"/>
      <c r="M24" s="87" t="s">
        <v>71</v>
      </c>
      <c r="N24" s="88"/>
      <c r="O24" s="207"/>
      <c r="P24" s="208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CL 75 - CR 44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7544</v>
      </c>
      <c r="M6" s="174"/>
      <c r="N6" s="174"/>
      <c r="O6" s="12"/>
      <c r="P6" s="163" t="s">
        <v>58</v>
      </c>
      <c r="Q6" s="163"/>
      <c r="R6" s="163"/>
      <c r="S6" s="214">
        <f>'G-1'!S6:U6</f>
        <v>44144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81</v>
      </c>
      <c r="C10" s="46">
        <f>'G-1'!C10+'G-2'!C10+'G-3'!C10</f>
        <v>262</v>
      </c>
      <c r="D10" s="46">
        <f>'G-1'!D10+'G-2'!D10+'G-3'!D10</f>
        <v>17</v>
      </c>
      <c r="E10" s="46">
        <f>'G-1'!E10+'G-2'!E10+'G-3'!E10</f>
        <v>1</v>
      </c>
      <c r="F10" s="6">
        <f t="shared" ref="F10:F22" si="0">B10*0.5+C10*1+D10*2+E10*2.5</f>
        <v>339</v>
      </c>
      <c r="G10" s="2"/>
      <c r="H10" s="19" t="s">
        <v>4</v>
      </c>
      <c r="I10" s="46">
        <f>'G-1'!I10+'G-2'!I10+'G-3'!I10</f>
        <v>172</v>
      </c>
      <c r="J10" s="46">
        <f>'G-1'!J10+'G-2'!J10+'G-3'!J10</f>
        <v>357</v>
      </c>
      <c r="K10" s="46">
        <f>'G-1'!K10+'G-2'!K10+'G-3'!K10</f>
        <v>20</v>
      </c>
      <c r="L10" s="46">
        <f>'G-1'!L10+'G-2'!L10+'G-3'!L10</f>
        <v>8</v>
      </c>
      <c r="M10" s="6">
        <f t="shared" ref="M10:M22" si="1">I10*0.5+J10*1+K10*2+L10*2.5</f>
        <v>503</v>
      </c>
      <c r="N10" s="9">
        <f>F20+F21+F22+M10</f>
        <v>1792</v>
      </c>
      <c r="O10" s="19" t="s">
        <v>43</v>
      </c>
      <c r="P10" s="46">
        <f>'G-1'!P10+'G-2'!P10+'G-3'!P10</f>
        <v>122</v>
      </c>
      <c r="Q10" s="46">
        <f>'G-1'!Q10+'G-2'!Q10+'G-3'!Q10</f>
        <v>318</v>
      </c>
      <c r="R10" s="46">
        <f>'G-1'!R10+'G-2'!R10+'G-3'!R10</f>
        <v>15</v>
      </c>
      <c r="S10" s="46">
        <f>'G-1'!S10+'G-2'!S10+'G-3'!S10</f>
        <v>9</v>
      </c>
      <c r="T10" s="6">
        <f t="shared" ref="T10:T21" si="2">P10*0.5+Q10*1+R10*2+S10*2.5</f>
        <v>431.5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113</v>
      </c>
      <c r="C11" s="46">
        <f>'G-1'!C11+'G-2'!C11+'G-3'!C11</f>
        <v>357</v>
      </c>
      <c r="D11" s="46">
        <f>'G-1'!D11+'G-2'!D11+'G-3'!D11</f>
        <v>14</v>
      </c>
      <c r="E11" s="46">
        <f>'G-1'!E11+'G-2'!E11+'G-3'!E11</f>
        <v>4</v>
      </c>
      <c r="F11" s="6">
        <f t="shared" si="0"/>
        <v>451.5</v>
      </c>
      <c r="G11" s="2"/>
      <c r="H11" s="19" t="s">
        <v>5</v>
      </c>
      <c r="I11" s="46">
        <f>'G-1'!I11+'G-2'!I11+'G-3'!I11</f>
        <v>145</v>
      </c>
      <c r="J11" s="46">
        <f>'G-1'!J11+'G-2'!J11+'G-3'!J11</f>
        <v>329</v>
      </c>
      <c r="K11" s="46">
        <f>'G-1'!K11+'G-2'!K11+'G-3'!K11</f>
        <v>10</v>
      </c>
      <c r="L11" s="46">
        <f>'G-1'!L11+'G-2'!L11+'G-3'!L11</f>
        <v>6</v>
      </c>
      <c r="M11" s="6">
        <f t="shared" si="1"/>
        <v>436.5</v>
      </c>
      <c r="N11" s="9">
        <f>F21+F22+M10+M11</f>
        <v>1798</v>
      </c>
      <c r="O11" s="19" t="s">
        <v>44</v>
      </c>
      <c r="P11" s="46">
        <f>'G-1'!P11+'G-2'!P11+'G-3'!P11</f>
        <v>165</v>
      </c>
      <c r="Q11" s="46">
        <f>'G-1'!Q11+'G-2'!Q11+'G-3'!Q11</f>
        <v>342</v>
      </c>
      <c r="R11" s="46">
        <f>'G-1'!R11+'G-2'!R11+'G-3'!R11</f>
        <v>14</v>
      </c>
      <c r="S11" s="46">
        <f>'G-1'!S11+'G-2'!S11+'G-3'!S11</f>
        <v>10</v>
      </c>
      <c r="T11" s="6">
        <f t="shared" si="2"/>
        <v>477.5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138</v>
      </c>
      <c r="C12" s="46">
        <f>'G-1'!C12+'G-2'!C12+'G-3'!C12</f>
        <v>362</v>
      </c>
      <c r="D12" s="46">
        <f>'G-1'!D12+'G-2'!D12+'G-3'!D12</f>
        <v>18</v>
      </c>
      <c r="E12" s="46">
        <f>'G-1'!E12+'G-2'!E12+'G-3'!E12</f>
        <v>5</v>
      </c>
      <c r="F12" s="6">
        <f t="shared" si="0"/>
        <v>479.5</v>
      </c>
      <c r="G12" s="2"/>
      <c r="H12" s="19" t="s">
        <v>6</v>
      </c>
      <c r="I12" s="46">
        <f>'G-1'!I12+'G-2'!I12+'G-3'!I12</f>
        <v>133</v>
      </c>
      <c r="J12" s="46">
        <f>'G-1'!J12+'G-2'!J12+'G-3'!J12</f>
        <v>335</v>
      </c>
      <c r="K12" s="46">
        <f>'G-1'!K12+'G-2'!K12+'G-3'!K12</f>
        <v>15</v>
      </c>
      <c r="L12" s="46">
        <f>'G-1'!L12+'G-2'!L12+'G-3'!L12</f>
        <v>5</v>
      </c>
      <c r="M12" s="6">
        <f t="shared" si="1"/>
        <v>444</v>
      </c>
      <c r="N12" s="2">
        <f>F22+M10+M11+M12</f>
        <v>1801</v>
      </c>
      <c r="O12" s="19" t="s">
        <v>32</v>
      </c>
      <c r="P12" s="46">
        <f>'G-1'!P12+'G-2'!P12+'G-3'!P12</f>
        <v>146</v>
      </c>
      <c r="Q12" s="46">
        <f>'G-1'!Q12+'G-2'!Q12+'G-3'!Q12</f>
        <v>343</v>
      </c>
      <c r="R12" s="46">
        <f>'G-1'!R12+'G-2'!R12+'G-3'!R12</f>
        <v>11</v>
      </c>
      <c r="S12" s="46">
        <f>'G-1'!S12+'G-2'!S12+'G-3'!S12</f>
        <v>13</v>
      </c>
      <c r="T12" s="6">
        <f t="shared" si="2"/>
        <v>470.5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92</v>
      </c>
      <c r="C13" s="46">
        <f>'G-1'!C13+'G-2'!C13+'G-3'!C13</f>
        <v>367</v>
      </c>
      <c r="D13" s="46">
        <f>'G-1'!D13+'G-2'!D13+'G-3'!D13</f>
        <v>28</v>
      </c>
      <c r="E13" s="46">
        <f>'G-1'!E13+'G-2'!E13+'G-3'!E13</f>
        <v>10</v>
      </c>
      <c r="F13" s="6">
        <f t="shared" si="0"/>
        <v>494</v>
      </c>
      <c r="G13" s="2">
        <f t="shared" ref="G13:G19" si="3">F10+F11+F12+F13</f>
        <v>1764</v>
      </c>
      <c r="H13" s="19" t="s">
        <v>7</v>
      </c>
      <c r="I13" s="46">
        <f>'G-1'!I13+'G-2'!I13+'G-3'!I13</f>
        <v>147</v>
      </c>
      <c r="J13" s="46">
        <f>'G-1'!J13+'G-2'!J13+'G-3'!J13</f>
        <v>338</v>
      </c>
      <c r="K13" s="46">
        <f>'G-1'!K13+'G-2'!K13+'G-3'!K13</f>
        <v>15</v>
      </c>
      <c r="L13" s="46">
        <f>'G-1'!L13+'G-2'!L13+'G-3'!L13</f>
        <v>6</v>
      </c>
      <c r="M13" s="6">
        <f t="shared" si="1"/>
        <v>456.5</v>
      </c>
      <c r="N13" s="2">
        <f t="shared" ref="N13:N18" si="4">M10+M11+M12+M13</f>
        <v>1840</v>
      </c>
      <c r="O13" s="19" t="s">
        <v>33</v>
      </c>
      <c r="P13" s="46">
        <f>'G-1'!P13+'G-2'!P13+'G-3'!P13</f>
        <v>119</v>
      </c>
      <c r="Q13" s="46">
        <f>'G-1'!Q13+'G-2'!Q13+'G-3'!Q13</f>
        <v>310</v>
      </c>
      <c r="R13" s="46">
        <f>'G-1'!R13+'G-2'!R13+'G-3'!R13</f>
        <v>12</v>
      </c>
      <c r="S13" s="46">
        <f>'G-1'!S13+'G-2'!S13+'G-3'!S13</f>
        <v>6</v>
      </c>
      <c r="T13" s="6">
        <f t="shared" si="2"/>
        <v>408.5</v>
      </c>
      <c r="U13" s="2">
        <f t="shared" ref="U13:U21" si="5">T10+T11+T12+T13</f>
        <v>1788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100</v>
      </c>
      <c r="C14" s="46">
        <f>'G-1'!C14+'G-2'!C14+'G-3'!C14</f>
        <v>330</v>
      </c>
      <c r="D14" s="46">
        <f>'G-1'!D14+'G-2'!D14+'G-3'!D14</f>
        <v>27</v>
      </c>
      <c r="E14" s="46">
        <f>'G-1'!E14+'G-2'!E14+'G-3'!E14</f>
        <v>9</v>
      </c>
      <c r="F14" s="6">
        <f t="shared" si="0"/>
        <v>456.5</v>
      </c>
      <c r="G14" s="2">
        <f t="shared" si="3"/>
        <v>1881.5</v>
      </c>
      <c r="H14" s="19" t="s">
        <v>9</v>
      </c>
      <c r="I14" s="46">
        <f>'G-1'!I14+'G-2'!I14+'G-3'!I14</f>
        <v>136</v>
      </c>
      <c r="J14" s="46">
        <f>'G-1'!J14+'G-2'!J14+'G-3'!J14</f>
        <v>330</v>
      </c>
      <c r="K14" s="46">
        <f>'G-1'!K14+'G-2'!K14+'G-3'!K14</f>
        <v>12</v>
      </c>
      <c r="L14" s="46">
        <f>'G-1'!L14+'G-2'!L14+'G-3'!L14</f>
        <v>2</v>
      </c>
      <c r="M14" s="6">
        <f t="shared" si="1"/>
        <v>427</v>
      </c>
      <c r="N14" s="2">
        <f t="shared" si="4"/>
        <v>1764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1356.5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98</v>
      </c>
      <c r="C15" s="46">
        <f>'G-1'!C15+'G-2'!C15+'G-3'!C15</f>
        <v>339</v>
      </c>
      <c r="D15" s="46">
        <f>'G-1'!D15+'G-2'!D15+'G-3'!D15</f>
        <v>18</v>
      </c>
      <c r="E15" s="46">
        <f>'G-1'!E15+'G-2'!E15+'G-3'!E15</f>
        <v>7</v>
      </c>
      <c r="F15" s="6">
        <f t="shared" si="0"/>
        <v>441.5</v>
      </c>
      <c r="G15" s="2">
        <f t="shared" si="3"/>
        <v>1871.5</v>
      </c>
      <c r="H15" s="19" t="s">
        <v>12</v>
      </c>
      <c r="I15" s="46">
        <f>'G-1'!I15+'G-2'!I15+'G-3'!I15</f>
        <v>125</v>
      </c>
      <c r="J15" s="46">
        <f>'G-1'!J15+'G-2'!J15+'G-3'!J15</f>
        <v>315</v>
      </c>
      <c r="K15" s="46">
        <f>'G-1'!K15+'G-2'!K15+'G-3'!K15</f>
        <v>15</v>
      </c>
      <c r="L15" s="46">
        <f>'G-1'!L15+'G-2'!L15+'G-3'!L15</f>
        <v>6</v>
      </c>
      <c r="M15" s="6">
        <f t="shared" si="1"/>
        <v>422.5</v>
      </c>
      <c r="N15" s="2">
        <f t="shared" si="4"/>
        <v>1750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879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105</v>
      </c>
      <c r="C16" s="46">
        <f>'G-1'!C16+'G-2'!C16+'G-3'!C16</f>
        <v>295</v>
      </c>
      <c r="D16" s="46">
        <f>'G-1'!D16+'G-2'!D16+'G-3'!D16</f>
        <v>16</v>
      </c>
      <c r="E16" s="46">
        <f>'G-1'!E16+'G-2'!E16+'G-3'!E16</f>
        <v>7</v>
      </c>
      <c r="F16" s="6">
        <f t="shared" si="0"/>
        <v>397</v>
      </c>
      <c r="G16" s="2">
        <f t="shared" si="3"/>
        <v>1789</v>
      </c>
      <c r="H16" s="19" t="s">
        <v>15</v>
      </c>
      <c r="I16" s="46">
        <f>'G-1'!I16+'G-2'!I16+'G-3'!I16</f>
        <v>114</v>
      </c>
      <c r="J16" s="46">
        <f>'G-1'!J16+'G-2'!J16+'G-3'!J16</f>
        <v>258</v>
      </c>
      <c r="K16" s="46">
        <f>'G-1'!K16+'G-2'!K16+'G-3'!K16</f>
        <v>12</v>
      </c>
      <c r="L16" s="46">
        <f>'G-1'!L16+'G-2'!L16+'G-3'!L16</f>
        <v>10</v>
      </c>
      <c r="M16" s="6">
        <f t="shared" si="1"/>
        <v>364</v>
      </c>
      <c r="N16" s="2">
        <f t="shared" si="4"/>
        <v>1670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408.5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124</v>
      </c>
      <c r="C17" s="46">
        <f>'G-1'!C17+'G-2'!C17+'G-3'!C17</f>
        <v>372</v>
      </c>
      <c r="D17" s="46">
        <f>'G-1'!D17+'G-2'!D17+'G-3'!D17</f>
        <v>16</v>
      </c>
      <c r="E17" s="46">
        <f>'G-1'!E17+'G-2'!E17+'G-3'!E17</f>
        <v>7</v>
      </c>
      <c r="F17" s="6">
        <f t="shared" si="0"/>
        <v>483.5</v>
      </c>
      <c r="G17" s="2">
        <f t="shared" si="3"/>
        <v>1778.5</v>
      </c>
      <c r="H17" s="19" t="s">
        <v>18</v>
      </c>
      <c r="I17" s="46">
        <f>'G-1'!I17+'G-2'!I17+'G-3'!I17</f>
        <v>102</v>
      </c>
      <c r="J17" s="46">
        <f>'G-1'!J17+'G-2'!J17+'G-3'!J17</f>
        <v>265</v>
      </c>
      <c r="K17" s="46">
        <f>'G-1'!K17+'G-2'!K17+'G-3'!K17</f>
        <v>8</v>
      </c>
      <c r="L17" s="46">
        <f>'G-1'!L17+'G-2'!L17+'G-3'!L17</f>
        <v>11</v>
      </c>
      <c r="M17" s="6">
        <f t="shared" si="1"/>
        <v>359.5</v>
      </c>
      <c r="N17" s="2">
        <f t="shared" si="4"/>
        <v>1573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99</v>
      </c>
      <c r="C18" s="46">
        <f>'G-1'!C18+'G-2'!C18+'G-3'!C18</f>
        <v>331</v>
      </c>
      <c r="D18" s="46">
        <f>'G-1'!D18+'G-2'!D18+'G-3'!D18</f>
        <v>16</v>
      </c>
      <c r="E18" s="46">
        <f>'G-1'!E18+'G-2'!E18+'G-3'!E18</f>
        <v>7</v>
      </c>
      <c r="F18" s="6">
        <f t="shared" si="0"/>
        <v>430</v>
      </c>
      <c r="G18" s="2">
        <f t="shared" si="3"/>
        <v>1752</v>
      </c>
      <c r="H18" s="19" t="s">
        <v>20</v>
      </c>
      <c r="I18" s="46">
        <f>'G-1'!I18+'G-2'!I18+'G-3'!I18</f>
        <v>136</v>
      </c>
      <c r="J18" s="46">
        <f>'G-1'!J18+'G-2'!J18+'G-3'!J18</f>
        <v>321</v>
      </c>
      <c r="K18" s="46">
        <f>'G-1'!K18+'G-2'!K18+'G-3'!K18</f>
        <v>15</v>
      </c>
      <c r="L18" s="46">
        <f>'G-1'!L18+'G-2'!L18+'G-3'!L18</f>
        <v>7</v>
      </c>
      <c r="M18" s="6">
        <f t="shared" si="1"/>
        <v>436.5</v>
      </c>
      <c r="N18" s="2">
        <f t="shared" si="4"/>
        <v>1582.5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120</v>
      </c>
      <c r="C19" s="47">
        <f>'G-1'!C19+'G-2'!C19+'G-3'!C19</f>
        <v>386</v>
      </c>
      <c r="D19" s="47">
        <f>'G-1'!D19+'G-2'!D19+'G-3'!D19</f>
        <v>18</v>
      </c>
      <c r="E19" s="47">
        <f>'G-1'!E19+'G-2'!E19+'G-3'!E19</f>
        <v>10</v>
      </c>
      <c r="F19" s="7">
        <f t="shared" si="0"/>
        <v>507</v>
      </c>
      <c r="G19" s="3">
        <f t="shared" si="3"/>
        <v>1817.5</v>
      </c>
      <c r="H19" s="20" t="s">
        <v>22</v>
      </c>
      <c r="I19" s="46">
        <f>'G-1'!I19+'G-2'!I19+'G-3'!I19</f>
        <v>118</v>
      </c>
      <c r="J19" s="46">
        <f>'G-1'!J19+'G-2'!J19+'G-3'!J19</f>
        <v>337</v>
      </c>
      <c r="K19" s="46">
        <f>'G-1'!K19+'G-2'!K19+'G-3'!K19</f>
        <v>13</v>
      </c>
      <c r="L19" s="46">
        <f>'G-1'!L19+'G-2'!L19+'G-3'!L19</f>
        <v>8</v>
      </c>
      <c r="M19" s="6">
        <f t="shared" si="1"/>
        <v>442</v>
      </c>
      <c r="N19" s="2">
        <f>M16+M17+M18+M19</f>
        <v>1602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110</v>
      </c>
      <c r="C20" s="45">
        <f>'G-1'!C20+'G-2'!C20+'G-3'!C20</f>
        <v>312</v>
      </c>
      <c r="D20" s="45">
        <f>'G-1'!D20+'G-2'!D20+'G-3'!D20</f>
        <v>18</v>
      </c>
      <c r="E20" s="45">
        <f>'G-1'!E20+'G-2'!E20+'G-3'!E20</f>
        <v>11</v>
      </c>
      <c r="F20" s="8">
        <f t="shared" si="0"/>
        <v>430.5</v>
      </c>
      <c r="G20" s="35"/>
      <c r="H20" s="19" t="s">
        <v>24</v>
      </c>
      <c r="I20" s="46">
        <f>'G-1'!I20+'G-2'!I20+'G-3'!I20</f>
        <v>132</v>
      </c>
      <c r="J20" s="46">
        <f>'G-1'!J20+'G-2'!J20+'G-3'!J20</f>
        <v>346</v>
      </c>
      <c r="K20" s="46">
        <f>'G-1'!K20+'G-2'!K20+'G-3'!K20</f>
        <v>13</v>
      </c>
      <c r="L20" s="46">
        <f>'G-1'!L20+'G-2'!L20+'G-3'!L20</f>
        <v>8</v>
      </c>
      <c r="M20" s="8">
        <f t="shared" si="1"/>
        <v>458</v>
      </c>
      <c r="N20" s="2">
        <f>M17+M18+M19+M20</f>
        <v>1696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115</v>
      </c>
      <c r="C21" s="45">
        <f>'G-1'!C21+'G-2'!C21+'G-3'!C21</f>
        <v>336</v>
      </c>
      <c r="D21" s="45">
        <f>'G-1'!D21+'G-2'!D21+'G-3'!D21</f>
        <v>10</v>
      </c>
      <c r="E21" s="45">
        <f>'G-1'!E21+'G-2'!E21+'G-3'!E21</f>
        <v>11</v>
      </c>
      <c r="F21" s="6">
        <f t="shared" si="0"/>
        <v>441</v>
      </c>
      <c r="G21" s="36"/>
      <c r="H21" s="20" t="s">
        <v>25</v>
      </c>
      <c r="I21" s="46">
        <f>'G-1'!I21+'G-2'!I21+'G-3'!I21</f>
        <v>117</v>
      </c>
      <c r="J21" s="46">
        <f>'G-1'!J21+'G-2'!J21+'G-3'!J21</f>
        <v>360</v>
      </c>
      <c r="K21" s="46">
        <f>'G-1'!K21+'G-2'!K21+'G-3'!K21</f>
        <v>13</v>
      </c>
      <c r="L21" s="46">
        <f>'G-1'!L21+'G-2'!L21+'G-3'!L21</f>
        <v>11</v>
      </c>
      <c r="M21" s="6">
        <f t="shared" si="1"/>
        <v>472</v>
      </c>
      <c r="N21" s="2">
        <f>M18+M19+M20+M21</f>
        <v>1808.5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145</v>
      </c>
      <c r="C22" s="45">
        <f>'G-1'!C22+'G-2'!C22+'G-3'!C22</f>
        <v>304</v>
      </c>
      <c r="D22" s="45">
        <f>'G-1'!D22+'G-2'!D22+'G-3'!D22</f>
        <v>13</v>
      </c>
      <c r="E22" s="45">
        <f>'G-1'!E22+'G-2'!E22+'G-3'!E22</f>
        <v>6</v>
      </c>
      <c r="F22" s="6">
        <f t="shared" si="0"/>
        <v>417.5</v>
      </c>
      <c r="G22" s="2"/>
      <c r="H22" s="21" t="s">
        <v>26</v>
      </c>
      <c r="I22" s="46">
        <f>'G-1'!I22+'G-2'!I22+'G-3'!I22</f>
        <v>108</v>
      </c>
      <c r="J22" s="46">
        <f>'G-1'!J22+'G-2'!J22+'G-3'!J22</f>
        <v>296</v>
      </c>
      <c r="K22" s="46">
        <f>'G-1'!K22+'G-2'!K22+'G-3'!K22</f>
        <v>11</v>
      </c>
      <c r="L22" s="46">
        <f>'G-1'!L22+'G-2'!L22+'G-3'!L22</f>
        <v>4</v>
      </c>
      <c r="M22" s="6">
        <f t="shared" si="1"/>
        <v>382</v>
      </c>
      <c r="N22" s="3">
        <f>M19+M20+M21+M22</f>
        <v>1754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1881.5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1840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1788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66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CL 75 - CR 44</v>
      </c>
      <c r="D5" s="235"/>
      <c r="E5" s="235"/>
      <c r="F5" s="111"/>
      <c r="G5" s="112"/>
      <c r="H5" s="103" t="s">
        <v>53</v>
      </c>
      <c r="I5" s="236">
        <f>'G-1'!L5</f>
        <v>7544</v>
      </c>
      <c r="J5" s="236"/>
    </row>
    <row r="6" spans="1:10" x14ac:dyDescent="0.2">
      <c r="A6" s="163" t="s">
        <v>113</v>
      </c>
      <c r="B6" s="163"/>
      <c r="C6" s="221" t="s">
        <v>150</v>
      </c>
      <c r="D6" s="221"/>
      <c r="E6" s="221"/>
      <c r="F6" s="111"/>
      <c r="G6" s="112"/>
      <c r="H6" s="103" t="s">
        <v>58</v>
      </c>
      <c r="I6" s="222">
        <f>'G-1'!S6</f>
        <v>44144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1</v>
      </c>
      <c r="C10" s="122"/>
      <c r="D10" s="123" t="s">
        <v>125</v>
      </c>
      <c r="E10" s="75">
        <v>30</v>
      </c>
      <c r="F10" s="75">
        <v>49</v>
      </c>
      <c r="G10" s="75">
        <v>0</v>
      </c>
      <c r="H10" s="75">
        <v>2</v>
      </c>
      <c r="I10" s="75">
        <f>E10*0.5+F10+G10*2+H10*2.5</f>
        <v>69</v>
      </c>
      <c r="J10" s="124">
        <f>IF(I10=0,"0,00",I10/SUM(I10:I12)*100)</f>
        <v>53.696498054474709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14</v>
      </c>
      <c r="F11" s="126">
        <v>50</v>
      </c>
      <c r="G11" s="126">
        <v>0</v>
      </c>
      <c r="H11" s="126">
        <v>1</v>
      </c>
      <c r="I11" s="126">
        <f t="shared" ref="I11:I45" si="0">E11*0.5+F11+G11*2+H11*2.5</f>
        <v>59.5</v>
      </c>
      <c r="J11" s="127">
        <f>IF(I11=0,"0,00",I11/SUM(I10:I12)*100)</f>
        <v>46.303501945525291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28</v>
      </c>
      <c r="F13" s="75">
        <v>42</v>
      </c>
      <c r="G13" s="75">
        <v>0</v>
      </c>
      <c r="H13" s="75">
        <v>1</v>
      </c>
      <c r="I13" s="75">
        <f t="shared" si="0"/>
        <v>58.5</v>
      </c>
      <c r="J13" s="124">
        <f>IF(I13=0,"0,00",I13/SUM(I13:I15)*100)</f>
        <v>34.110787172011662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13</v>
      </c>
      <c r="F14" s="126">
        <v>104</v>
      </c>
      <c r="G14" s="126">
        <v>0</v>
      </c>
      <c r="H14" s="126">
        <v>1</v>
      </c>
      <c r="I14" s="126">
        <f t="shared" si="0"/>
        <v>113</v>
      </c>
      <c r="J14" s="127">
        <f>IF(I14=0,"0,00",I14/SUM(I13:I15)*100)</f>
        <v>65.889212827988345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14</v>
      </c>
      <c r="F16" s="75">
        <v>50</v>
      </c>
      <c r="G16" s="75">
        <v>0</v>
      </c>
      <c r="H16" s="75">
        <v>1</v>
      </c>
      <c r="I16" s="75">
        <f t="shared" si="0"/>
        <v>59.5</v>
      </c>
      <c r="J16" s="124">
        <f>IF(I16=0,"0,00",I16/SUM(I16:I18)*100)</f>
        <v>38.141025641025635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55</v>
      </c>
      <c r="F17" s="126">
        <v>64</v>
      </c>
      <c r="G17" s="126">
        <v>0</v>
      </c>
      <c r="H17" s="126">
        <v>2</v>
      </c>
      <c r="I17" s="126">
        <f t="shared" si="0"/>
        <v>96.5</v>
      </c>
      <c r="J17" s="127">
        <f>IF(I17=0,"0,00",I17/SUM(I16:I18)*100)</f>
        <v>61.858974358974365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52</v>
      </c>
      <c r="F20" s="126">
        <v>92</v>
      </c>
      <c r="G20" s="126">
        <v>0</v>
      </c>
      <c r="H20" s="126">
        <v>2</v>
      </c>
      <c r="I20" s="126">
        <f t="shared" si="0"/>
        <v>123</v>
      </c>
      <c r="J20" s="127">
        <f>IF(I20=0,"0,00",I20/SUM(I19:I21)*100)</f>
        <v>90.441176470588232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6</v>
      </c>
      <c r="F21" s="74">
        <v>10</v>
      </c>
      <c r="G21" s="74">
        <v>0</v>
      </c>
      <c r="H21" s="74">
        <v>0</v>
      </c>
      <c r="I21" s="130">
        <f t="shared" si="0"/>
        <v>13</v>
      </c>
      <c r="J21" s="131">
        <f>IF(I21=0,"0,00",I21/SUM(I19:I21)*100)</f>
        <v>9.5588235294117645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52</v>
      </c>
      <c r="F23" s="126">
        <v>84</v>
      </c>
      <c r="G23" s="126">
        <v>0</v>
      </c>
      <c r="H23" s="126">
        <v>1</v>
      </c>
      <c r="I23" s="126">
        <f t="shared" si="0"/>
        <v>112.5</v>
      </c>
      <c r="J23" s="127">
        <f>IF(I23=0,"0,00",I23/SUM(I22:I24)*100)</f>
        <v>84.586466165413526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4</v>
      </c>
      <c r="F24" s="74">
        <v>16</v>
      </c>
      <c r="G24" s="74">
        <v>0</v>
      </c>
      <c r="H24" s="74">
        <v>1</v>
      </c>
      <c r="I24" s="130">
        <f t="shared" si="0"/>
        <v>20.5</v>
      </c>
      <c r="J24" s="131">
        <f>IF(I24=0,"0,00",I24/SUM(I22:I24)*100)</f>
        <v>15.413533834586465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47</v>
      </c>
      <c r="F26" s="126">
        <v>114</v>
      </c>
      <c r="G26" s="126">
        <v>0</v>
      </c>
      <c r="H26" s="126">
        <v>3</v>
      </c>
      <c r="I26" s="126">
        <f t="shared" si="0"/>
        <v>145</v>
      </c>
      <c r="J26" s="127">
        <f>IF(I26=0,"0,00",I26/SUM(I25:I27)*100)</f>
        <v>83.094555873925501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7</v>
      </c>
      <c r="F27" s="74">
        <v>21</v>
      </c>
      <c r="G27" s="74">
        <v>0</v>
      </c>
      <c r="H27" s="74">
        <v>2</v>
      </c>
      <c r="I27" s="130">
        <f t="shared" si="0"/>
        <v>29.5</v>
      </c>
      <c r="J27" s="131">
        <f>IF(I27=0,"0,00",I27/SUM(I25:I27)*100)</f>
        <v>16.905444126074499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6</v>
      </c>
      <c r="F28" s="75">
        <v>35</v>
      </c>
      <c r="G28" s="75">
        <v>0</v>
      </c>
      <c r="H28" s="75">
        <v>0</v>
      </c>
      <c r="I28" s="75">
        <f t="shared" si="0"/>
        <v>38</v>
      </c>
      <c r="J28" s="124">
        <f>IF(I28=0,"0,00",I28/SUM(I28:I30)*100)</f>
        <v>6.6960352422907485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96</v>
      </c>
      <c r="F29" s="126">
        <v>370</v>
      </c>
      <c r="G29" s="126">
        <v>28</v>
      </c>
      <c r="H29" s="126">
        <v>11</v>
      </c>
      <c r="I29" s="126">
        <f t="shared" si="0"/>
        <v>501.5</v>
      </c>
      <c r="J29" s="127">
        <f>IF(I29=0,"0,00",I29/SUM(I28:I30)*100)</f>
        <v>88.370044052863435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12</v>
      </c>
      <c r="F30" s="74">
        <v>22</v>
      </c>
      <c r="G30" s="74">
        <v>0</v>
      </c>
      <c r="H30" s="74">
        <v>0</v>
      </c>
      <c r="I30" s="130">
        <f t="shared" si="0"/>
        <v>28</v>
      </c>
      <c r="J30" s="131">
        <f>IF(I30=0,"0,00",I30/SUM(I28:I30)*100)</f>
        <v>4.9339207048458151</v>
      </c>
    </row>
    <row r="31" spans="1:10" x14ac:dyDescent="0.2">
      <c r="A31" s="216"/>
      <c r="B31" s="219"/>
      <c r="C31" s="132"/>
      <c r="D31" s="123" t="s">
        <v>125</v>
      </c>
      <c r="E31" s="75">
        <v>9</v>
      </c>
      <c r="F31" s="75">
        <v>46</v>
      </c>
      <c r="G31" s="75">
        <v>0</v>
      </c>
      <c r="H31" s="75">
        <v>1</v>
      </c>
      <c r="I31" s="75">
        <f t="shared" si="0"/>
        <v>53</v>
      </c>
      <c r="J31" s="124">
        <f>IF(I31=0,"0,00",I31/SUM(I31:I33)*100)</f>
        <v>8.9906700593723485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108</v>
      </c>
      <c r="F32" s="126">
        <v>380</v>
      </c>
      <c r="G32" s="126">
        <v>24</v>
      </c>
      <c r="H32" s="126">
        <v>10</v>
      </c>
      <c r="I32" s="126">
        <f t="shared" si="0"/>
        <v>507</v>
      </c>
      <c r="J32" s="127">
        <f>IF(I32=0,"0,00",I32/SUM(I31:I33)*100)</f>
        <v>86.005089058524177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11</v>
      </c>
      <c r="F33" s="74">
        <v>24</v>
      </c>
      <c r="G33" s="74">
        <v>0</v>
      </c>
      <c r="H33" s="74">
        <v>0</v>
      </c>
      <c r="I33" s="130">
        <f t="shared" si="0"/>
        <v>29.5</v>
      </c>
      <c r="J33" s="131">
        <f>IF(I33=0,"0,00",I33/SUM(I31:I33)*100)</f>
        <v>5.0042408821034776</v>
      </c>
    </row>
    <row r="34" spans="1:10" x14ac:dyDescent="0.2">
      <c r="A34" s="216"/>
      <c r="B34" s="219"/>
      <c r="C34" s="132"/>
      <c r="D34" s="123" t="s">
        <v>125</v>
      </c>
      <c r="E34" s="75">
        <v>7</v>
      </c>
      <c r="F34" s="75">
        <v>36</v>
      </c>
      <c r="G34" s="75">
        <v>0</v>
      </c>
      <c r="H34" s="75">
        <v>1</v>
      </c>
      <c r="I34" s="75">
        <f t="shared" si="0"/>
        <v>42</v>
      </c>
      <c r="J34" s="124">
        <f>IF(I34=0,"0,00",I34/SUM(I34:I36)*100)</f>
        <v>7.6572470373746579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125</v>
      </c>
      <c r="F35" s="126">
        <v>347</v>
      </c>
      <c r="G35" s="126">
        <v>23</v>
      </c>
      <c r="H35" s="126">
        <v>9</v>
      </c>
      <c r="I35" s="126">
        <f t="shared" si="0"/>
        <v>478</v>
      </c>
      <c r="J35" s="127">
        <f>IF(I35=0,"0,00",I35/SUM(I34:I36)*100)</f>
        <v>87.14676390154969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10</v>
      </c>
      <c r="F36" s="74">
        <v>21</v>
      </c>
      <c r="G36" s="74">
        <v>0</v>
      </c>
      <c r="H36" s="74">
        <v>1</v>
      </c>
      <c r="I36" s="130">
        <f t="shared" si="0"/>
        <v>28.5</v>
      </c>
      <c r="J36" s="131">
        <f>IF(I36=0,"0,00",I36/SUM(I34:I36)*100)</f>
        <v>5.1959890610756609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CL 75 - CR 44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7544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44144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136</v>
      </c>
      <c r="AV12" s="97">
        <f t="shared" si="0"/>
        <v>145</v>
      </c>
      <c r="AW12" s="97">
        <f t="shared" si="0"/>
        <v>157.5</v>
      </c>
      <c r="AX12" s="97">
        <f t="shared" si="0"/>
        <v>156</v>
      </c>
      <c r="AY12" s="97">
        <f t="shared" si="0"/>
        <v>197.5</v>
      </c>
      <c r="AZ12" s="97">
        <f t="shared" si="0"/>
        <v>219.5</v>
      </c>
      <c r="BA12" s="97">
        <f t="shared" si="0"/>
        <v>260</v>
      </c>
      <c r="BB12" s="97"/>
      <c r="BC12" s="97"/>
      <c r="BD12" s="97"/>
      <c r="BE12" s="97">
        <f t="shared" ref="BE12:BQ12" si="1">P14</f>
        <v>228.5</v>
      </c>
      <c r="BF12" s="97">
        <f t="shared" si="1"/>
        <v>290</v>
      </c>
      <c r="BG12" s="97">
        <f t="shared" si="1"/>
        <v>334</v>
      </c>
      <c r="BH12" s="97">
        <f t="shared" si="1"/>
        <v>369.5</v>
      </c>
      <c r="BI12" s="97">
        <f t="shared" si="1"/>
        <v>365.5</v>
      </c>
      <c r="BJ12" s="97">
        <f t="shared" si="1"/>
        <v>336.5</v>
      </c>
      <c r="BK12" s="97">
        <f t="shared" si="1"/>
        <v>312.5</v>
      </c>
      <c r="BL12" s="97">
        <f t="shared" si="1"/>
        <v>272.5</v>
      </c>
      <c r="BM12" s="97">
        <f t="shared" si="1"/>
        <v>232.5</v>
      </c>
      <c r="BN12" s="97">
        <f t="shared" si="1"/>
        <v>216.5</v>
      </c>
      <c r="BO12" s="97">
        <f t="shared" si="1"/>
        <v>207</v>
      </c>
      <c r="BP12" s="97">
        <f t="shared" si="1"/>
        <v>227.5</v>
      </c>
      <c r="BQ12" s="97">
        <f t="shared" si="1"/>
        <v>248.5</v>
      </c>
      <c r="BR12" s="97"/>
      <c r="BS12" s="97"/>
      <c r="BT12" s="97"/>
      <c r="BU12" s="97">
        <f t="shared" ref="BU12:CC12" si="2">AG14</f>
        <v>325</v>
      </c>
      <c r="BV12" s="97">
        <f t="shared" si="2"/>
        <v>246.5</v>
      </c>
      <c r="BW12" s="97">
        <f t="shared" si="2"/>
        <v>156</v>
      </c>
      <c r="BX12" s="97">
        <f t="shared" si="2"/>
        <v>76.5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26.5</v>
      </c>
      <c r="C13" s="149">
        <f>'G-1'!F11</f>
        <v>29</v>
      </c>
      <c r="D13" s="149">
        <f>'G-1'!F12</f>
        <v>42</v>
      </c>
      <c r="E13" s="149">
        <f>'G-1'!F13</f>
        <v>38.5</v>
      </c>
      <c r="F13" s="149">
        <f>'G-1'!F14</f>
        <v>35.5</v>
      </c>
      <c r="G13" s="149">
        <f>'G-1'!F15</f>
        <v>41.5</v>
      </c>
      <c r="H13" s="149">
        <f>'G-1'!F16</f>
        <v>40.5</v>
      </c>
      <c r="I13" s="149">
        <f>'G-1'!F17</f>
        <v>80</v>
      </c>
      <c r="J13" s="149">
        <f>'G-1'!F18</f>
        <v>57.5</v>
      </c>
      <c r="K13" s="149">
        <f>'G-1'!F19</f>
        <v>82</v>
      </c>
      <c r="L13" s="150"/>
      <c r="M13" s="149">
        <f>'G-1'!F20</f>
        <v>47.5</v>
      </c>
      <c r="N13" s="149">
        <f>'G-1'!F21</f>
        <v>42.5</v>
      </c>
      <c r="O13" s="149">
        <f>'G-1'!F22</f>
        <v>46</v>
      </c>
      <c r="P13" s="149">
        <f>'G-1'!M10</f>
        <v>92.5</v>
      </c>
      <c r="Q13" s="149">
        <f>'G-1'!M11</f>
        <v>109</v>
      </c>
      <c r="R13" s="149">
        <f>'G-1'!M12</f>
        <v>86.5</v>
      </c>
      <c r="S13" s="149">
        <f>'G-1'!M13</f>
        <v>81.5</v>
      </c>
      <c r="T13" s="149">
        <f>'G-1'!M14</f>
        <v>88.5</v>
      </c>
      <c r="U13" s="149">
        <f>'G-1'!M15</f>
        <v>80</v>
      </c>
      <c r="V13" s="149">
        <f>'G-1'!M16</f>
        <v>62.5</v>
      </c>
      <c r="W13" s="149">
        <f>'G-1'!M17</f>
        <v>41.5</v>
      </c>
      <c r="X13" s="149">
        <f>'G-1'!M18</f>
        <v>48.5</v>
      </c>
      <c r="Y13" s="149">
        <f>'G-1'!M19</f>
        <v>64</v>
      </c>
      <c r="Z13" s="149">
        <f>'G-1'!M20</f>
        <v>53</v>
      </c>
      <c r="AA13" s="149">
        <f>'G-1'!M21</f>
        <v>62</v>
      </c>
      <c r="AB13" s="149">
        <f>'G-1'!M22</f>
        <v>69.5</v>
      </c>
      <c r="AC13" s="150"/>
      <c r="AD13" s="149">
        <f>'G-1'!T10</f>
        <v>78.5</v>
      </c>
      <c r="AE13" s="149">
        <f>'G-1'!T11</f>
        <v>90.5</v>
      </c>
      <c r="AF13" s="149">
        <f>'G-1'!T12</f>
        <v>79.5</v>
      </c>
      <c r="AG13" s="149">
        <f>'G-1'!T13</f>
        <v>76.5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136</v>
      </c>
      <c r="F14" s="149">
        <f t="shared" ref="F14:K14" si="3">C13+D13+E13+F13</f>
        <v>145</v>
      </c>
      <c r="G14" s="149">
        <f t="shared" si="3"/>
        <v>157.5</v>
      </c>
      <c r="H14" s="149">
        <f t="shared" si="3"/>
        <v>156</v>
      </c>
      <c r="I14" s="149">
        <f t="shared" si="3"/>
        <v>197.5</v>
      </c>
      <c r="J14" s="149">
        <f t="shared" si="3"/>
        <v>219.5</v>
      </c>
      <c r="K14" s="149">
        <f t="shared" si="3"/>
        <v>260</v>
      </c>
      <c r="L14" s="150"/>
      <c r="M14" s="149"/>
      <c r="N14" s="149"/>
      <c r="O14" s="149"/>
      <c r="P14" s="149">
        <f>M13+N13+O13+P13</f>
        <v>228.5</v>
      </c>
      <c r="Q14" s="149">
        <f t="shared" ref="Q14:AB14" si="4">N13+O13+P13+Q13</f>
        <v>290</v>
      </c>
      <c r="R14" s="149">
        <f t="shared" si="4"/>
        <v>334</v>
      </c>
      <c r="S14" s="149">
        <f t="shared" si="4"/>
        <v>369.5</v>
      </c>
      <c r="T14" s="149">
        <f t="shared" si="4"/>
        <v>365.5</v>
      </c>
      <c r="U14" s="149">
        <f t="shared" si="4"/>
        <v>336.5</v>
      </c>
      <c r="V14" s="149">
        <f t="shared" si="4"/>
        <v>312.5</v>
      </c>
      <c r="W14" s="149">
        <f t="shared" si="4"/>
        <v>272.5</v>
      </c>
      <c r="X14" s="149">
        <f t="shared" si="4"/>
        <v>232.5</v>
      </c>
      <c r="Y14" s="149">
        <f t="shared" si="4"/>
        <v>216.5</v>
      </c>
      <c r="Z14" s="149">
        <f t="shared" si="4"/>
        <v>207</v>
      </c>
      <c r="AA14" s="149">
        <f t="shared" si="4"/>
        <v>227.5</v>
      </c>
      <c r="AB14" s="149">
        <f t="shared" si="4"/>
        <v>248.5</v>
      </c>
      <c r="AC14" s="150"/>
      <c r="AD14" s="149"/>
      <c r="AE14" s="149"/>
      <c r="AF14" s="149"/>
      <c r="AG14" s="149">
        <f>AD13+AE13+AF13+AG13</f>
        <v>325</v>
      </c>
      <c r="AH14" s="149">
        <f t="shared" ref="AH14:AO14" si="5">AE13+AF13+AG13+AH13</f>
        <v>246.5</v>
      </c>
      <c r="AI14" s="149">
        <f t="shared" si="5"/>
        <v>156</v>
      </c>
      <c r="AJ14" s="149">
        <f t="shared" si="5"/>
        <v>76.5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0.53696498054474706</v>
      </c>
      <c r="E15" s="152"/>
      <c r="F15" s="152" t="s">
        <v>108</v>
      </c>
      <c r="G15" s="153">
        <f>DIRECCIONALIDAD!J11/100</f>
        <v>0.46303501945525288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0.34110787172011664</v>
      </c>
      <c r="Q15" s="152"/>
      <c r="R15" s="152"/>
      <c r="S15" s="152"/>
      <c r="T15" s="152" t="s">
        <v>108</v>
      </c>
      <c r="U15" s="153">
        <f>DIRECCIONALIDAD!J14/100</f>
        <v>0.65889212827988342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0.38141025641025633</v>
      </c>
      <c r="AG15" s="152"/>
      <c r="AH15" s="152"/>
      <c r="AI15" s="152"/>
      <c r="AJ15" s="152" t="s">
        <v>108</v>
      </c>
      <c r="AK15" s="153">
        <f>DIRECCIONALIDAD!J17/100</f>
        <v>0.61858974358974361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88.5</v>
      </c>
      <c r="C17" s="149">
        <f>'G-2'!F11</f>
        <v>137</v>
      </c>
      <c r="D17" s="149">
        <f>'G-2'!F12</f>
        <v>117</v>
      </c>
      <c r="E17" s="149">
        <f>'G-2'!F13</f>
        <v>92.5</v>
      </c>
      <c r="F17" s="149">
        <f>'G-2'!F14</f>
        <v>76.5</v>
      </c>
      <c r="G17" s="149">
        <f>'G-2'!F15</f>
        <v>77</v>
      </c>
      <c r="H17" s="149">
        <f>'G-2'!F16</f>
        <v>72</v>
      </c>
      <c r="I17" s="149">
        <f>'G-2'!F17</f>
        <v>88.5</v>
      </c>
      <c r="J17" s="149">
        <f>'G-2'!F18</f>
        <v>78.5</v>
      </c>
      <c r="K17" s="149">
        <f>'G-2'!F19</f>
        <v>72</v>
      </c>
      <c r="L17" s="150"/>
      <c r="M17" s="149">
        <f>'G-2'!F20</f>
        <v>73.5</v>
      </c>
      <c r="N17" s="149">
        <f>'G-2'!F21</f>
        <v>91</v>
      </c>
      <c r="O17" s="149">
        <f>'G-2'!F22</f>
        <v>71.5</v>
      </c>
      <c r="P17" s="149">
        <f>'G-2'!M10</f>
        <v>69</v>
      </c>
      <c r="Q17" s="149">
        <f>'G-2'!M11</f>
        <v>70</v>
      </c>
      <c r="R17" s="149">
        <f>'G-2'!M12</f>
        <v>65.5</v>
      </c>
      <c r="S17" s="149">
        <f>'G-2'!M13</f>
        <v>58.5</v>
      </c>
      <c r="T17" s="149">
        <f>'G-2'!M14</f>
        <v>49</v>
      </c>
      <c r="U17" s="149">
        <f>'G-2'!M15</f>
        <v>50</v>
      </c>
      <c r="V17" s="149">
        <f>'G-2'!M16</f>
        <v>43.5</v>
      </c>
      <c r="W17" s="149">
        <f>'G-2'!M17</f>
        <v>78</v>
      </c>
      <c r="X17" s="149">
        <f>'G-2'!M18</f>
        <v>84</v>
      </c>
      <c r="Y17" s="149">
        <f>'G-2'!M19</f>
        <v>71</v>
      </c>
      <c r="Z17" s="149">
        <f>'G-2'!M20</f>
        <v>70</v>
      </c>
      <c r="AA17" s="149">
        <f>'G-2'!M21</f>
        <v>68.5</v>
      </c>
      <c r="AB17" s="149">
        <f>'G-2'!M22</f>
        <v>64.5</v>
      </c>
      <c r="AC17" s="150"/>
      <c r="AD17" s="149">
        <f>'G-2'!T10</f>
        <v>52</v>
      </c>
      <c r="AE17" s="149">
        <f>'G-2'!T11</f>
        <v>75.5</v>
      </c>
      <c r="AF17" s="149">
        <f>'G-2'!T12</f>
        <v>96</v>
      </c>
      <c r="AG17" s="149">
        <f>'G-2'!T13</f>
        <v>78.5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435</v>
      </c>
      <c r="AV17" s="101">
        <f t="shared" si="6"/>
        <v>423</v>
      </c>
      <c r="AW17" s="101">
        <f t="shared" si="6"/>
        <v>363</v>
      </c>
      <c r="AX17" s="101">
        <f t="shared" si="6"/>
        <v>318</v>
      </c>
      <c r="AY17" s="101">
        <f t="shared" si="6"/>
        <v>314</v>
      </c>
      <c r="AZ17" s="101">
        <f t="shared" si="6"/>
        <v>316</v>
      </c>
      <c r="BA17" s="101">
        <f t="shared" si="6"/>
        <v>311</v>
      </c>
      <c r="BB17" s="101"/>
      <c r="BC17" s="101"/>
      <c r="BD17" s="101"/>
      <c r="BE17" s="101">
        <f t="shared" ref="BE17:BQ17" si="7">P18</f>
        <v>305</v>
      </c>
      <c r="BF17" s="101">
        <f t="shared" si="7"/>
        <v>301.5</v>
      </c>
      <c r="BG17" s="101">
        <f t="shared" si="7"/>
        <v>276</v>
      </c>
      <c r="BH17" s="101">
        <f t="shared" si="7"/>
        <v>263</v>
      </c>
      <c r="BI17" s="101">
        <f t="shared" si="7"/>
        <v>243</v>
      </c>
      <c r="BJ17" s="101">
        <f t="shared" si="7"/>
        <v>223</v>
      </c>
      <c r="BK17" s="101">
        <f t="shared" si="7"/>
        <v>201</v>
      </c>
      <c r="BL17" s="101">
        <f t="shared" si="7"/>
        <v>220.5</v>
      </c>
      <c r="BM17" s="101">
        <f t="shared" si="7"/>
        <v>255.5</v>
      </c>
      <c r="BN17" s="101">
        <f t="shared" si="7"/>
        <v>276.5</v>
      </c>
      <c r="BO17" s="101">
        <f t="shared" si="7"/>
        <v>303</v>
      </c>
      <c r="BP17" s="101">
        <f t="shared" si="7"/>
        <v>293.5</v>
      </c>
      <c r="BQ17" s="101">
        <f t="shared" si="7"/>
        <v>274</v>
      </c>
      <c r="BR17" s="101"/>
      <c r="BS17" s="101"/>
      <c r="BT17" s="101"/>
      <c r="BU17" s="101">
        <f t="shared" ref="BU17:CC17" si="8">AG18</f>
        <v>302</v>
      </c>
      <c r="BV17" s="101">
        <f t="shared" si="8"/>
        <v>250</v>
      </c>
      <c r="BW17" s="101">
        <f t="shared" si="8"/>
        <v>174.5</v>
      </c>
      <c r="BX17" s="101">
        <f t="shared" si="8"/>
        <v>78.5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435</v>
      </c>
      <c r="F18" s="149">
        <f t="shared" ref="F18:K18" si="9">C17+D17+E17+F17</f>
        <v>423</v>
      </c>
      <c r="G18" s="149">
        <f t="shared" si="9"/>
        <v>363</v>
      </c>
      <c r="H18" s="149">
        <f t="shared" si="9"/>
        <v>318</v>
      </c>
      <c r="I18" s="149">
        <f t="shared" si="9"/>
        <v>314</v>
      </c>
      <c r="J18" s="149">
        <f t="shared" si="9"/>
        <v>316</v>
      </c>
      <c r="K18" s="149">
        <f t="shared" si="9"/>
        <v>311</v>
      </c>
      <c r="L18" s="150"/>
      <c r="M18" s="149"/>
      <c r="N18" s="149"/>
      <c r="O18" s="149"/>
      <c r="P18" s="149">
        <f>M17+N17+O17+P17</f>
        <v>305</v>
      </c>
      <c r="Q18" s="149">
        <f t="shared" ref="Q18:AB18" si="10">N17+O17+P17+Q17</f>
        <v>301.5</v>
      </c>
      <c r="R18" s="149">
        <f t="shared" si="10"/>
        <v>276</v>
      </c>
      <c r="S18" s="149">
        <f t="shared" si="10"/>
        <v>263</v>
      </c>
      <c r="T18" s="149">
        <f t="shared" si="10"/>
        <v>243</v>
      </c>
      <c r="U18" s="149">
        <f t="shared" si="10"/>
        <v>223</v>
      </c>
      <c r="V18" s="149">
        <f t="shared" si="10"/>
        <v>201</v>
      </c>
      <c r="W18" s="149">
        <f t="shared" si="10"/>
        <v>220.5</v>
      </c>
      <c r="X18" s="149">
        <f t="shared" si="10"/>
        <v>255.5</v>
      </c>
      <c r="Y18" s="149">
        <f t="shared" si="10"/>
        <v>276.5</v>
      </c>
      <c r="Z18" s="149">
        <f t="shared" si="10"/>
        <v>303</v>
      </c>
      <c r="AA18" s="149">
        <f t="shared" si="10"/>
        <v>293.5</v>
      </c>
      <c r="AB18" s="149">
        <f t="shared" si="10"/>
        <v>274</v>
      </c>
      <c r="AC18" s="150"/>
      <c r="AD18" s="149"/>
      <c r="AE18" s="149"/>
      <c r="AF18" s="149"/>
      <c r="AG18" s="149">
        <f>AD17+AE17+AF17+AG17</f>
        <v>302</v>
      </c>
      <c r="AH18" s="149">
        <f t="shared" ref="AH18:AO18" si="11">AE17+AF17+AG17+AH17</f>
        <v>250</v>
      </c>
      <c r="AI18" s="149">
        <f t="shared" si="11"/>
        <v>174.5</v>
      </c>
      <c r="AJ18" s="149">
        <f t="shared" si="11"/>
        <v>78.5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0.90441176470588236</v>
      </c>
      <c r="H19" s="152"/>
      <c r="I19" s="152" t="s">
        <v>109</v>
      </c>
      <c r="J19" s="153">
        <f>DIRECCIONALIDAD!J21/100</f>
        <v>9.5588235294117641E-2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0.84586466165413521</v>
      </c>
      <c r="V19" s="152"/>
      <c r="W19" s="152"/>
      <c r="X19" s="152"/>
      <c r="Y19" s="152" t="s">
        <v>109</v>
      </c>
      <c r="Z19" s="153">
        <f>DIRECCIONALIDAD!J24/100</f>
        <v>0.15413533834586465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0.83094555873925502</v>
      </c>
      <c r="AL19" s="152"/>
      <c r="AM19" s="152"/>
      <c r="AN19" s="152" t="s">
        <v>109</v>
      </c>
      <c r="AO19" s="155">
        <f>DIRECCIONALIDAD!J27/100</f>
        <v>0.16905444126074498</v>
      </c>
      <c r="AP19" s="92"/>
      <c r="AQ19" s="92"/>
      <c r="AR19" s="92"/>
      <c r="AS19" s="92"/>
      <c r="AT19" s="92"/>
      <c r="AU19" s="92">
        <f t="shared" ref="AU19:BA19" si="15">E22</f>
        <v>1193</v>
      </c>
      <c r="AV19" s="92">
        <f t="shared" si="15"/>
        <v>1313.5</v>
      </c>
      <c r="AW19" s="92">
        <f t="shared" si="15"/>
        <v>1351</v>
      </c>
      <c r="AX19" s="92">
        <f t="shared" si="15"/>
        <v>1315</v>
      </c>
      <c r="AY19" s="92">
        <f t="shared" si="15"/>
        <v>1267</v>
      </c>
      <c r="AZ19" s="92">
        <f t="shared" si="15"/>
        <v>1216.5</v>
      </c>
      <c r="BA19" s="92">
        <f t="shared" si="15"/>
        <v>1246.5</v>
      </c>
      <c r="BB19" s="92"/>
      <c r="BC19" s="92"/>
      <c r="BD19" s="92"/>
      <c r="BE19" s="92">
        <f t="shared" ref="BE19:BQ19" si="16">P22</f>
        <v>1258.5</v>
      </c>
      <c r="BF19" s="92">
        <f t="shared" si="16"/>
        <v>1206.5</v>
      </c>
      <c r="BG19" s="92">
        <f t="shared" si="16"/>
        <v>1191</v>
      </c>
      <c r="BH19" s="92">
        <f t="shared" si="16"/>
        <v>1207.5</v>
      </c>
      <c r="BI19" s="92">
        <f t="shared" si="16"/>
        <v>1155.5</v>
      </c>
      <c r="BJ19" s="92">
        <f t="shared" si="16"/>
        <v>1190.5</v>
      </c>
      <c r="BK19" s="92">
        <f t="shared" si="16"/>
        <v>1156.5</v>
      </c>
      <c r="BL19" s="92">
        <f t="shared" si="16"/>
        <v>1080</v>
      </c>
      <c r="BM19" s="92">
        <f t="shared" si="16"/>
        <v>1094.5</v>
      </c>
      <c r="BN19" s="92">
        <f t="shared" si="16"/>
        <v>1109</v>
      </c>
      <c r="BO19" s="92">
        <f t="shared" si="16"/>
        <v>1186</v>
      </c>
      <c r="BP19" s="92">
        <f t="shared" si="16"/>
        <v>1287.5</v>
      </c>
      <c r="BQ19" s="92">
        <f t="shared" si="16"/>
        <v>1231.5</v>
      </c>
      <c r="BR19" s="92"/>
      <c r="BS19" s="92"/>
      <c r="BT19" s="92"/>
      <c r="BU19" s="92">
        <f t="shared" ref="BU19:CC19" si="17">AG22</f>
        <v>1161</v>
      </c>
      <c r="BV19" s="92">
        <f t="shared" si="17"/>
        <v>860</v>
      </c>
      <c r="BW19" s="92">
        <f t="shared" si="17"/>
        <v>548.5</v>
      </c>
      <c r="BX19" s="92">
        <f t="shared" si="17"/>
        <v>253.5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1764</v>
      </c>
      <c r="AV20" s="92">
        <f t="shared" si="18"/>
        <v>1881.5</v>
      </c>
      <c r="AW20" s="92">
        <f t="shared" si="18"/>
        <v>1871.5</v>
      </c>
      <c r="AX20" s="92">
        <f t="shared" si="18"/>
        <v>1789</v>
      </c>
      <c r="AY20" s="92">
        <f t="shared" si="18"/>
        <v>1778.5</v>
      </c>
      <c r="AZ20" s="92">
        <f t="shared" si="18"/>
        <v>1752</v>
      </c>
      <c r="BA20" s="92">
        <f t="shared" si="18"/>
        <v>1817.5</v>
      </c>
      <c r="BB20" s="92"/>
      <c r="BC20" s="92"/>
      <c r="BD20" s="92"/>
      <c r="BE20" s="92">
        <f t="shared" ref="BE20:BQ20" si="19">P30</f>
        <v>1792</v>
      </c>
      <c r="BF20" s="92">
        <f t="shared" si="19"/>
        <v>1798</v>
      </c>
      <c r="BG20" s="92">
        <f t="shared" si="19"/>
        <v>1801</v>
      </c>
      <c r="BH20" s="92">
        <f t="shared" si="19"/>
        <v>1840</v>
      </c>
      <c r="BI20" s="92">
        <f t="shared" si="19"/>
        <v>1764</v>
      </c>
      <c r="BJ20" s="92">
        <f t="shared" si="19"/>
        <v>1750</v>
      </c>
      <c r="BK20" s="92">
        <f t="shared" si="19"/>
        <v>1670</v>
      </c>
      <c r="BL20" s="92">
        <f t="shared" si="19"/>
        <v>1573</v>
      </c>
      <c r="BM20" s="92">
        <f t="shared" si="19"/>
        <v>1582.5</v>
      </c>
      <c r="BN20" s="92">
        <f t="shared" si="19"/>
        <v>1602</v>
      </c>
      <c r="BO20" s="92">
        <f t="shared" si="19"/>
        <v>1696</v>
      </c>
      <c r="BP20" s="92">
        <f t="shared" si="19"/>
        <v>1808.5</v>
      </c>
      <c r="BQ20" s="92">
        <f t="shared" si="19"/>
        <v>1754</v>
      </c>
      <c r="BR20" s="92"/>
      <c r="BS20" s="92"/>
      <c r="BT20" s="92"/>
      <c r="BU20" s="92">
        <f t="shared" ref="BU20:CC20" si="20">AG30</f>
        <v>1788</v>
      </c>
      <c r="BV20" s="92">
        <f t="shared" si="20"/>
        <v>1356.5</v>
      </c>
      <c r="BW20" s="92">
        <f t="shared" si="20"/>
        <v>879</v>
      </c>
      <c r="BX20" s="92">
        <f t="shared" si="20"/>
        <v>408.5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104</v>
      </c>
      <c r="B21" s="149">
        <f>'G-3'!F10</f>
        <v>224</v>
      </c>
      <c r="C21" s="149">
        <f>'G-3'!F11</f>
        <v>285.5</v>
      </c>
      <c r="D21" s="149">
        <f>'G-3'!F12</f>
        <v>320.5</v>
      </c>
      <c r="E21" s="149">
        <f>'G-3'!F13</f>
        <v>363</v>
      </c>
      <c r="F21" s="149">
        <f>'G-3'!F14</f>
        <v>344.5</v>
      </c>
      <c r="G21" s="149">
        <f>'G-3'!F15</f>
        <v>323</v>
      </c>
      <c r="H21" s="149">
        <f>'G-3'!F16</f>
        <v>284.5</v>
      </c>
      <c r="I21" s="149">
        <f>'G-3'!F17</f>
        <v>315</v>
      </c>
      <c r="J21" s="149">
        <f>'G-3'!F18</f>
        <v>294</v>
      </c>
      <c r="K21" s="149">
        <f>'G-3'!F19</f>
        <v>353</v>
      </c>
      <c r="L21" s="150"/>
      <c r="M21" s="149">
        <f>'G-3'!F20</f>
        <v>309.5</v>
      </c>
      <c r="N21" s="149">
        <f>'G-3'!F21</f>
        <v>307.5</v>
      </c>
      <c r="O21" s="149">
        <f>'G-3'!F22</f>
        <v>300</v>
      </c>
      <c r="P21" s="149">
        <f>'G-3'!M10</f>
        <v>341.5</v>
      </c>
      <c r="Q21" s="149">
        <f>'G-3'!M11</f>
        <v>257.5</v>
      </c>
      <c r="R21" s="149">
        <f>'G-3'!M12</f>
        <v>292</v>
      </c>
      <c r="S21" s="149">
        <f>'G-3'!M13</f>
        <v>316.5</v>
      </c>
      <c r="T21" s="149">
        <f>'G-3'!M14</f>
        <v>289.5</v>
      </c>
      <c r="U21" s="149">
        <f>'G-3'!M15</f>
        <v>292.5</v>
      </c>
      <c r="V21" s="149">
        <f>'G-3'!M16</f>
        <v>258</v>
      </c>
      <c r="W21" s="149">
        <f>'G-3'!M17</f>
        <v>240</v>
      </c>
      <c r="X21" s="149">
        <f>'G-3'!M18</f>
        <v>304</v>
      </c>
      <c r="Y21" s="149">
        <f>'G-3'!M19</f>
        <v>307</v>
      </c>
      <c r="Z21" s="149">
        <f>'G-3'!M20</f>
        <v>335</v>
      </c>
      <c r="AA21" s="149">
        <f>'G-3'!M21</f>
        <v>341.5</v>
      </c>
      <c r="AB21" s="149">
        <f>'G-3'!M22</f>
        <v>248</v>
      </c>
      <c r="AC21" s="150"/>
      <c r="AD21" s="149">
        <f>'G-3'!T10</f>
        <v>301</v>
      </c>
      <c r="AE21" s="149">
        <f>'G-3'!T11</f>
        <v>311.5</v>
      </c>
      <c r="AF21" s="149">
        <f>'G-3'!T12</f>
        <v>295</v>
      </c>
      <c r="AG21" s="149">
        <f>'G-3'!T13</f>
        <v>253.5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1193</v>
      </c>
      <c r="F22" s="149">
        <f t="shared" ref="F22:K22" si="21">C21+D21+E21+F21</f>
        <v>1313.5</v>
      </c>
      <c r="G22" s="149">
        <f t="shared" si="21"/>
        <v>1351</v>
      </c>
      <c r="H22" s="149">
        <f t="shared" si="21"/>
        <v>1315</v>
      </c>
      <c r="I22" s="149">
        <f t="shared" si="21"/>
        <v>1267</v>
      </c>
      <c r="J22" s="149">
        <f t="shared" si="21"/>
        <v>1216.5</v>
      </c>
      <c r="K22" s="149">
        <f t="shared" si="21"/>
        <v>1246.5</v>
      </c>
      <c r="L22" s="150"/>
      <c r="M22" s="149"/>
      <c r="N22" s="149"/>
      <c r="O22" s="149"/>
      <c r="P22" s="149">
        <f>M21+N21+O21+P21</f>
        <v>1258.5</v>
      </c>
      <c r="Q22" s="149">
        <f t="shared" ref="Q22:AB22" si="22">N21+O21+P21+Q21</f>
        <v>1206.5</v>
      </c>
      <c r="R22" s="149">
        <f t="shared" si="22"/>
        <v>1191</v>
      </c>
      <c r="S22" s="149">
        <f t="shared" si="22"/>
        <v>1207.5</v>
      </c>
      <c r="T22" s="149">
        <f t="shared" si="22"/>
        <v>1155.5</v>
      </c>
      <c r="U22" s="149">
        <f t="shared" si="22"/>
        <v>1190.5</v>
      </c>
      <c r="V22" s="149">
        <f t="shared" si="22"/>
        <v>1156.5</v>
      </c>
      <c r="W22" s="149">
        <f t="shared" si="22"/>
        <v>1080</v>
      </c>
      <c r="X22" s="149">
        <f t="shared" si="22"/>
        <v>1094.5</v>
      </c>
      <c r="Y22" s="149">
        <f t="shared" si="22"/>
        <v>1109</v>
      </c>
      <c r="Z22" s="149">
        <f t="shared" si="22"/>
        <v>1186</v>
      </c>
      <c r="AA22" s="149">
        <f t="shared" si="22"/>
        <v>1287.5</v>
      </c>
      <c r="AB22" s="149">
        <f t="shared" si="22"/>
        <v>1231.5</v>
      </c>
      <c r="AC22" s="150"/>
      <c r="AD22" s="149"/>
      <c r="AE22" s="149"/>
      <c r="AF22" s="149"/>
      <c r="AG22" s="149">
        <f>AD21+AE21+AF21+AG21</f>
        <v>1161</v>
      </c>
      <c r="AH22" s="149">
        <f t="shared" ref="AH22:AO22" si="23">AE21+AF21+AG21+AH21</f>
        <v>860</v>
      </c>
      <c r="AI22" s="149">
        <f t="shared" si="23"/>
        <v>548.5</v>
      </c>
      <c r="AJ22" s="149">
        <f t="shared" si="23"/>
        <v>253.5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6.6960352422907488E-2</v>
      </c>
      <c r="E23" s="152"/>
      <c r="F23" s="152" t="s">
        <v>108</v>
      </c>
      <c r="G23" s="153">
        <f>DIRECCIONALIDAD!J29/100</f>
        <v>0.88370044052863439</v>
      </c>
      <c r="H23" s="152"/>
      <c r="I23" s="152" t="s">
        <v>109</v>
      </c>
      <c r="J23" s="153">
        <f>DIRECCIONALIDAD!J30/100</f>
        <v>4.933920704845815E-2</v>
      </c>
      <c r="K23" s="154"/>
      <c r="L23" s="148"/>
      <c r="M23" s="151"/>
      <c r="N23" s="152"/>
      <c r="O23" s="152" t="s">
        <v>107</v>
      </c>
      <c r="P23" s="153">
        <f>DIRECCIONALIDAD!J31/100</f>
        <v>8.9906700593723479E-2</v>
      </c>
      <c r="Q23" s="152"/>
      <c r="R23" s="152"/>
      <c r="S23" s="152"/>
      <c r="T23" s="152" t="s">
        <v>108</v>
      </c>
      <c r="U23" s="153">
        <f>DIRECCIONALIDAD!J32/100</f>
        <v>0.86005089058524176</v>
      </c>
      <c r="V23" s="152"/>
      <c r="W23" s="152"/>
      <c r="X23" s="152"/>
      <c r="Y23" s="152" t="s">
        <v>109</v>
      </c>
      <c r="Z23" s="153">
        <f>DIRECCIONALIDAD!J33/100</f>
        <v>5.0042408821034778E-2</v>
      </c>
      <c r="AA23" s="152"/>
      <c r="AB23" s="152"/>
      <c r="AC23" s="148"/>
      <c r="AD23" s="151"/>
      <c r="AE23" s="152" t="s">
        <v>107</v>
      </c>
      <c r="AF23" s="153">
        <f>DIRECCIONALIDAD!J34/100</f>
        <v>7.6572470373746579E-2</v>
      </c>
      <c r="AG23" s="152"/>
      <c r="AH23" s="152"/>
      <c r="AI23" s="152"/>
      <c r="AJ23" s="152" t="s">
        <v>108</v>
      </c>
      <c r="AK23" s="153">
        <f>DIRECCIONALIDAD!J35/100</f>
        <v>0.87146763901549695</v>
      </c>
      <c r="AL23" s="152"/>
      <c r="AM23" s="152"/>
      <c r="AN23" s="152" t="s">
        <v>109</v>
      </c>
      <c r="AO23" s="153">
        <f>DIRECCIONALIDAD!J36/100</f>
        <v>5.1959890610756607E-2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339</v>
      </c>
      <c r="C29" s="149">
        <f t="shared" ref="C29:K29" si="24">C13+C17+C21+C25</f>
        <v>451.5</v>
      </c>
      <c r="D29" s="149">
        <f t="shared" si="24"/>
        <v>479.5</v>
      </c>
      <c r="E29" s="149">
        <f t="shared" si="24"/>
        <v>494</v>
      </c>
      <c r="F29" s="149">
        <f t="shared" si="24"/>
        <v>456.5</v>
      </c>
      <c r="G29" s="149">
        <f t="shared" si="24"/>
        <v>441.5</v>
      </c>
      <c r="H29" s="149">
        <f t="shared" si="24"/>
        <v>397</v>
      </c>
      <c r="I29" s="149">
        <f t="shared" si="24"/>
        <v>483.5</v>
      </c>
      <c r="J29" s="149">
        <f t="shared" si="24"/>
        <v>430</v>
      </c>
      <c r="K29" s="149">
        <f t="shared" si="24"/>
        <v>507</v>
      </c>
      <c r="L29" s="150"/>
      <c r="M29" s="149">
        <f>M13+M17+M21+M25</f>
        <v>430.5</v>
      </c>
      <c r="N29" s="149">
        <f t="shared" ref="N29:AB29" si="25">N13+N17+N21+N25</f>
        <v>441</v>
      </c>
      <c r="O29" s="149">
        <f t="shared" si="25"/>
        <v>417.5</v>
      </c>
      <c r="P29" s="149">
        <f t="shared" si="25"/>
        <v>503</v>
      </c>
      <c r="Q29" s="149">
        <f t="shared" si="25"/>
        <v>436.5</v>
      </c>
      <c r="R29" s="149">
        <f t="shared" si="25"/>
        <v>444</v>
      </c>
      <c r="S29" s="149">
        <f t="shared" si="25"/>
        <v>456.5</v>
      </c>
      <c r="T29" s="149">
        <f t="shared" si="25"/>
        <v>427</v>
      </c>
      <c r="U29" s="149">
        <f t="shared" si="25"/>
        <v>422.5</v>
      </c>
      <c r="V29" s="149">
        <f t="shared" si="25"/>
        <v>364</v>
      </c>
      <c r="W29" s="149">
        <f t="shared" si="25"/>
        <v>359.5</v>
      </c>
      <c r="X29" s="149">
        <f t="shared" si="25"/>
        <v>436.5</v>
      </c>
      <c r="Y29" s="149">
        <f t="shared" si="25"/>
        <v>442</v>
      </c>
      <c r="Z29" s="149">
        <f t="shared" si="25"/>
        <v>458</v>
      </c>
      <c r="AA29" s="149">
        <f t="shared" si="25"/>
        <v>472</v>
      </c>
      <c r="AB29" s="149">
        <f t="shared" si="25"/>
        <v>382</v>
      </c>
      <c r="AC29" s="150"/>
      <c r="AD29" s="149">
        <f>AD13+AD17+AD21+AD25</f>
        <v>431.5</v>
      </c>
      <c r="AE29" s="149">
        <f t="shared" ref="AE29:AO29" si="26">AE13+AE17+AE21+AE25</f>
        <v>477.5</v>
      </c>
      <c r="AF29" s="149">
        <f t="shared" si="26"/>
        <v>470.5</v>
      </c>
      <c r="AG29" s="149">
        <f t="shared" si="26"/>
        <v>408.5</v>
      </c>
      <c r="AH29" s="149">
        <f t="shared" si="26"/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1764</v>
      </c>
      <c r="F30" s="149">
        <f t="shared" ref="F30:K30" si="27">C29+D29+E29+F29</f>
        <v>1881.5</v>
      </c>
      <c r="G30" s="149">
        <f t="shared" si="27"/>
        <v>1871.5</v>
      </c>
      <c r="H30" s="149">
        <f t="shared" si="27"/>
        <v>1789</v>
      </c>
      <c r="I30" s="149">
        <f t="shared" si="27"/>
        <v>1778.5</v>
      </c>
      <c r="J30" s="149">
        <f t="shared" si="27"/>
        <v>1752</v>
      </c>
      <c r="K30" s="149">
        <f t="shared" si="27"/>
        <v>1817.5</v>
      </c>
      <c r="L30" s="150"/>
      <c r="M30" s="149"/>
      <c r="N30" s="149"/>
      <c r="O30" s="149"/>
      <c r="P30" s="149">
        <f>M29+N29+O29+P29</f>
        <v>1792</v>
      </c>
      <c r="Q30" s="149">
        <f t="shared" ref="Q30:AB30" si="28">N29+O29+P29+Q29</f>
        <v>1798</v>
      </c>
      <c r="R30" s="149">
        <f t="shared" si="28"/>
        <v>1801</v>
      </c>
      <c r="S30" s="149">
        <f t="shared" si="28"/>
        <v>1840</v>
      </c>
      <c r="T30" s="149">
        <f t="shared" si="28"/>
        <v>1764</v>
      </c>
      <c r="U30" s="149">
        <f t="shared" si="28"/>
        <v>1750</v>
      </c>
      <c r="V30" s="149">
        <f t="shared" si="28"/>
        <v>1670</v>
      </c>
      <c r="W30" s="149">
        <f t="shared" si="28"/>
        <v>1573</v>
      </c>
      <c r="X30" s="149">
        <f t="shared" si="28"/>
        <v>1582.5</v>
      </c>
      <c r="Y30" s="149">
        <f t="shared" si="28"/>
        <v>1602</v>
      </c>
      <c r="Z30" s="149">
        <f t="shared" si="28"/>
        <v>1696</v>
      </c>
      <c r="AA30" s="149">
        <f t="shared" si="28"/>
        <v>1808.5</v>
      </c>
      <c r="AB30" s="149">
        <f t="shared" si="28"/>
        <v>1754</v>
      </c>
      <c r="AC30" s="150"/>
      <c r="AD30" s="149"/>
      <c r="AE30" s="149"/>
      <c r="AF30" s="149"/>
      <c r="AG30" s="149">
        <f>AD29+AE29+AF29+AG29</f>
        <v>1788</v>
      </c>
      <c r="AH30" s="149">
        <f t="shared" ref="AH30:AO30" si="29">AE29+AF29+AG29+AH29</f>
        <v>1356.5</v>
      </c>
      <c r="AI30" s="149">
        <f t="shared" si="29"/>
        <v>879</v>
      </c>
      <c r="AJ30" s="149">
        <f t="shared" si="29"/>
        <v>408.5</v>
      </c>
      <c r="AK30" s="149">
        <f t="shared" si="29"/>
        <v>0</v>
      </c>
      <c r="AL30" s="149">
        <f t="shared" si="29"/>
        <v>0</v>
      </c>
      <c r="AM30" s="149">
        <f t="shared" si="29"/>
        <v>0</v>
      </c>
      <c r="AN30" s="149">
        <f t="shared" si="29"/>
        <v>0</v>
      </c>
      <c r="AO30" s="149">
        <f t="shared" si="29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2020-11-11T13:41:26Z</dcterms:modified>
</cp:coreProperties>
</file>